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202300"/>
  <mc:AlternateContent xmlns:mc="http://schemas.openxmlformats.org/markup-compatibility/2006">
    <mc:Choice Requires="x15">
      <x15ac:absPath xmlns:x15ac="http://schemas.microsoft.com/office/spreadsheetml/2010/11/ac" url="https://michiganstate-my.sharepoint.com/personal/clarkcr_msu_edu/Documents/_PROGRAMS/CUSTOM RATES/_PUBLICATIONS/Individual Custom Rates Tool/"/>
    </mc:Choice>
  </mc:AlternateContent>
  <xr:revisionPtr revIDLastSave="3" documentId="8_{7B82545F-6E12-4CC6-9288-841F7B59BDFF}" xr6:coauthVersionLast="47" xr6:coauthVersionMax="47" xr10:uidLastSave="{674B45FE-4175-4C09-A71F-440B54CD0C63}"/>
  <workbookProtection workbookAlgorithmName="SHA-512" workbookHashValue="Q1Zw1zrFpkApv2l+nkc0AgveVV45bg8TuX80Y44FfKZOPOO2cMapyOJ72ahrHJfejqtZS3qWqnUQYrlKJy/x8g==" workbookSaltValue="2FTJc8ESWvBT03Pwi1Z0Ww==" workbookSpinCount="100000" lockStructure="1"/>
  <bookViews>
    <workbookView xWindow="28680" yWindow="-120" windowWidth="29040" windowHeight="15720" xr2:uid="{D578902D-DFBB-490A-8C1F-DC06E5887D4D}"/>
  </bookViews>
  <sheets>
    <sheet name="Instructions" sheetId="4" r:id="rId1"/>
    <sheet name="Input" sheetId="8" r:id="rId2"/>
    <sheet name="Output" sheetId="9" r:id="rId3"/>
    <sheet name="Manual w info" sheetId="11" r:id="rId4"/>
    <sheet name="Manual" sheetId="10" r:id="rId5"/>
  </sheets>
  <definedNames>
    <definedName name="_xlnm.Print_Area" localSheetId="1">Input!$A$1:$J$36</definedName>
    <definedName name="_xlnm.Print_Area" localSheetId="0">Instructions!$A$1:$I$27</definedName>
    <definedName name="_xlnm.Print_Area" localSheetId="4">Manual!$A$1:$I$41</definedName>
    <definedName name="_xlnm.Print_Area" localSheetId="3">'Manual w info'!$A$1:$J$67</definedName>
    <definedName name="_xlnm.Print_Area" localSheetId="2">Output!$A$1:$J$38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11" l="1"/>
  <c r="H49" i="11"/>
  <c r="H28" i="11"/>
  <c r="H64" i="11" l="1"/>
  <c r="G30" i="9" l="1"/>
  <c r="G28" i="10"/>
  <c r="G18" i="10"/>
  <c r="G35" i="10"/>
  <c r="G29" i="9"/>
  <c r="G23" i="9"/>
  <c r="G13" i="9"/>
  <c r="G21" i="9"/>
  <c r="G20" i="9"/>
  <c r="G19" i="9"/>
  <c r="G10" i="9"/>
  <c r="G11" i="9"/>
  <c r="G9" i="9"/>
  <c r="D5" i="9"/>
  <c r="G15" i="9" l="1"/>
  <c r="G25" i="9"/>
  <c r="G37" i="10"/>
  <c r="G32" i="9" l="1"/>
  <c r="G34" i="9" s="1"/>
</calcChain>
</file>

<file path=xl/sharedStrings.xml><?xml version="1.0" encoding="utf-8"?>
<sst xmlns="http://schemas.openxmlformats.org/spreadsheetml/2006/main" count="223" uniqueCount="89">
  <si>
    <t>Depreciation</t>
  </si>
  <si>
    <t>Interest</t>
  </si>
  <si>
    <t>Repairs</t>
  </si>
  <si>
    <t>Insurance</t>
  </si>
  <si>
    <t>Operating Costs</t>
  </si>
  <si>
    <t>Process</t>
  </si>
  <si>
    <t>Labor</t>
  </si>
  <si>
    <t>Total Operating Costs</t>
  </si>
  <si>
    <t>Custom Rate</t>
  </si>
  <si>
    <t>Original cost</t>
  </si>
  <si>
    <t>per year</t>
  </si>
  <si>
    <t>per</t>
  </si>
  <si>
    <t>acre</t>
  </si>
  <si>
    <t>Fuel cost</t>
  </si>
  <si>
    <t>per gal</t>
  </si>
  <si>
    <t>$</t>
  </si>
  <si>
    <t>year</t>
  </si>
  <si>
    <t>adjusted for bargaining power or risk</t>
  </si>
  <si>
    <t>For questions, please contact Corey Clark at (517) 420-2042 or clarkcr@msu.edu.</t>
  </si>
  <si>
    <t>Custom Rate Calculator</t>
  </si>
  <si>
    <t xml:space="preserve">  Template by: Corey Clark, Farm Management Educator</t>
  </si>
  <si>
    <t xml:space="preserve">  Michigan State University Extension</t>
  </si>
  <si>
    <t xml:space="preserve">If you are hiring or doing custom work, the following will help you determine the appropriate custom rate. Custom rates are based on (1) tradition or usual rates set in the community, (2) bargaining position of both parties (i.e., availability of machinery services and demand for machinery services in your local area), and (3) costs of owning and operating the machine on your farm. </t>
  </si>
  <si>
    <t>hours</t>
  </si>
  <si>
    <t>acres</t>
  </si>
  <si>
    <t>Total Tractor Ownership Costs</t>
  </si>
  <si>
    <t>Total Implement Ownership Costs</t>
  </si>
  <si>
    <t>Interest rate</t>
  </si>
  <si>
    <t>Labor wage</t>
  </si>
  <si>
    <t>OPERATING COSTS</t>
  </si>
  <si>
    <t>usually 2-5%</t>
  </si>
  <si>
    <t>TRACTOR OWNERSHIP COSTS</t>
  </si>
  <si>
    <t>IMPLEMENT OWNERSHIP COSTS</t>
  </si>
  <si>
    <t>Total use per year</t>
  </si>
  <si>
    <t>Tractor Ownership Costs</t>
  </si>
  <si>
    <t>Implement Ownership Costs</t>
  </si>
  <si>
    <t>Total Costs</t>
  </si>
  <si>
    <t>per acre</t>
  </si>
  <si>
    <t>Total years of use</t>
  </si>
  <si>
    <t>Current value</t>
  </si>
  <si>
    <t>Annual Repairs (% of original cost)</t>
  </si>
  <si>
    <r>
      <t xml:space="preserve">Taxes </t>
    </r>
    <r>
      <rPr>
        <sz val="11"/>
        <color theme="9" tint="-0.499984740745262"/>
        <rFont val="Aptos Narrow"/>
        <family val="2"/>
        <scheme val="minor"/>
      </rPr>
      <t>(none in Michigan)</t>
    </r>
  </si>
  <si>
    <t>Fuel used per acre</t>
  </si>
  <si>
    <t>Fuel, oil, &amp; minor maintenance</t>
  </si>
  <si>
    <t>Adjusted</t>
  </si>
  <si>
    <r>
      <t xml:space="preserve">Total </t>
    </r>
    <r>
      <rPr>
        <b/>
        <i/>
        <sz val="12"/>
        <color theme="9" tint="-0.499984740745262"/>
        <rFont val="Aptos Narrow"/>
        <family val="2"/>
        <scheme val="minor"/>
      </rPr>
      <t>acres</t>
    </r>
    <r>
      <rPr>
        <sz val="12"/>
        <color theme="9" tint="-0.499984740745262"/>
        <rFont val="Aptos Narrow"/>
        <family val="2"/>
        <scheme val="minor"/>
      </rPr>
      <t xml:space="preserve"> of implement use per year</t>
    </r>
  </si>
  <si>
    <t>Acres per tractor hour</t>
  </si>
  <si>
    <t>Acres per labor hour</t>
  </si>
  <si>
    <t>TRACTOR &amp; IMPLEMENT</t>
  </si>
  <si>
    <t>Tractor &amp; Implement:</t>
  </si>
  <si>
    <t xml:space="preserve">  Adapted from Custom Machine Work Rates in Michigan, Marcelo Siles &amp; Gerry Schwab</t>
  </si>
  <si>
    <t>years</t>
  </si>
  <si>
    <t>gallons</t>
  </si>
  <si>
    <r>
      <t>Total</t>
    </r>
    <r>
      <rPr>
        <b/>
        <i/>
        <sz val="12"/>
        <color theme="9" tint="-0.499984740745262"/>
        <rFont val="Aptos Narrow"/>
        <family val="2"/>
        <scheme val="minor"/>
      </rPr>
      <t xml:space="preserve"> tractor hours</t>
    </r>
    <r>
      <rPr>
        <sz val="12"/>
        <color theme="9" tint="-0.499984740745262"/>
        <rFont val="Aptos Narrow"/>
        <family val="2"/>
        <scheme val="minor"/>
      </rPr>
      <t xml:space="preserve"> per year</t>
    </r>
  </si>
  <si>
    <r>
      <t>Total</t>
    </r>
    <r>
      <rPr>
        <b/>
        <i/>
        <sz val="12"/>
        <color theme="9" tint="-0.499984740745262"/>
        <rFont val="Aptos Narrow"/>
        <family val="2"/>
        <scheme val="minor"/>
      </rPr>
      <t xml:space="preserve"> acres</t>
    </r>
    <r>
      <rPr>
        <sz val="12"/>
        <color theme="9" tint="-0.499984740745262"/>
        <rFont val="Aptos Narrow"/>
        <family val="2"/>
        <scheme val="minor"/>
      </rPr>
      <t xml:space="preserve"> per</t>
    </r>
    <r>
      <rPr>
        <b/>
        <i/>
        <sz val="12"/>
        <color theme="9" tint="-0.499984740745262"/>
        <rFont val="Aptos Narrow"/>
        <family val="2"/>
        <scheme val="minor"/>
      </rPr>
      <t xml:space="preserve"> tractor hour</t>
    </r>
  </si>
  <si>
    <t>Tractor Ownership Costs:</t>
  </si>
  <si>
    <t>estimated 2%-5% of original cost</t>
  </si>
  <si>
    <t>Taxes</t>
  </si>
  <si>
    <t>No personal property tax in Michigan</t>
  </si>
  <si>
    <t>(A)</t>
  </si>
  <si>
    <t>(B)</t>
  </si>
  <si>
    <t>Total Tractor</t>
  </si>
  <si>
    <t>Total ownership cost per year</t>
  </si>
  <si>
    <t>Ownership Costs</t>
  </si>
  <si>
    <t>(D)</t>
  </si>
  <si>
    <t>(E)</t>
  </si>
  <si>
    <t>Total Implement</t>
  </si>
  <si>
    <t>fuel per unit * price per gallon * 1.15</t>
  </si>
  <si>
    <t>hours per unit * wage rate</t>
  </si>
  <si>
    <t>(F)</t>
  </si>
  <si>
    <r>
      <t>Total</t>
    </r>
    <r>
      <rPr>
        <b/>
        <i/>
        <sz val="16"/>
        <color theme="9" tint="-0.499984740745262"/>
        <rFont val="Aptos Narrow"/>
        <family val="2"/>
        <scheme val="minor"/>
      </rPr>
      <t xml:space="preserve"> tractor hours</t>
    </r>
    <r>
      <rPr>
        <sz val="16"/>
        <color theme="9" tint="-0.499984740745262"/>
        <rFont val="Aptos Narrow"/>
        <family val="2"/>
        <scheme val="minor"/>
      </rPr>
      <t xml:space="preserve"> per year</t>
    </r>
  </si>
  <si>
    <r>
      <t xml:space="preserve">Total </t>
    </r>
    <r>
      <rPr>
        <b/>
        <i/>
        <sz val="16"/>
        <color theme="9" tint="-0.499984740745262"/>
        <rFont val="Aptos Narrow"/>
        <family val="2"/>
        <scheme val="minor"/>
      </rPr>
      <t>acres</t>
    </r>
    <r>
      <rPr>
        <sz val="16"/>
        <color theme="9" tint="-0.499984740745262"/>
        <rFont val="Aptos Narrow"/>
        <family val="2"/>
        <scheme val="minor"/>
      </rPr>
      <t xml:space="preserve"> of implement use per year</t>
    </r>
  </si>
  <si>
    <r>
      <t>Total</t>
    </r>
    <r>
      <rPr>
        <b/>
        <i/>
        <sz val="16"/>
        <color theme="9" tint="-0.499984740745262"/>
        <rFont val="Aptos Narrow"/>
        <family val="2"/>
        <scheme val="minor"/>
      </rPr>
      <t xml:space="preserve"> acres</t>
    </r>
    <r>
      <rPr>
        <sz val="16"/>
        <color theme="9" tint="-0.499984740745262"/>
        <rFont val="Aptos Narrow"/>
        <family val="2"/>
        <scheme val="minor"/>
      </rPr>
      <t xml:space="preserve"> per</t>
    </r>
    <r>
      <rPr>
        <b/>
        <i/>
        <sz val="16"/>
        <color theme="9" tint="-0.499984740745262"/>
        <rFont val="Aptos Narrow"/>
        <family val="2"/>
        <scheme val="minor"/>
      </rPr>
      <t xml:space="preserve"> tractor hour</t>
    </r>
  </si>
  <si>
    <t>(C)</t>
  </si>
  <si>
    <t>Fuel</t>
  </si>
  <si>
    <t>A / C</t>
  </si>
  <si>
    <t>B</t>
  </si>
  <si>
    <t>The total economic cost of owning and operating the machinery for custom hire services can be a starting point for custom work rates. Ownership costs include depreciation, interest, repairs, taxes, and insurance. Operating costs include fuel and labor. Total cost can then be adjusted for bargaining power and risk.</t>
  </si>
  <si>
    <t>Value at final sale</t>
  </si>
  <si>
    <r>
      <t>Custom Rate</t>
    </r>
    <r>
      <rPr>
        <b/>
        <sz val="14"/>
        <color theme="9" tint="-0.499984740745262"/>
        <rFont val="Aptos Narrow"/>
        <family val="2"/>
        <scheme val="minor"/>
      </rPr>
      <t xml:space="preserve"> (adjust above value for market factors or risk)</t>
    </r>
  </si>
  <si>
    <r>
      <t xml:space="preserve">Total Economic Costs </t>
    </r>
    <r>
      <rPr>
        <sz val="11"/>
        <color theme="9" tint="-0.499984740745262"/>
        <rFont val="Aptos Narrow"/>
        <family val="2"/>
        <scheme val="minor"/>
      </rPr>
      <t>(B + E + F)</t>
    </r>
  </si>
  <si>
    <r>
      <t xml:space="preserve">Only items that are colored in </t>
    </r>
    <r>
      <rPr>
        <b/>
        <sz val="12"/>
        <color theme="3" tint="0.249977111117893"/>
        <rFont val="Aptos Narrow"/>
        <family val="2"/>
        <scheme val="minor"/>
      </rPr>
      <t>BLUE</t>
    </r>
    <r>
      <rPr>
        <b/>
        <sz val="12"/>
        <rFont val="Aptos Narrow"/>
        <family val="2"/>
        <scheme val="minor"/>
      </rPr>
      <t xml:space="preserve"> should be altered. Changing the value of an item not marked in </t>
    </r>
    <r>
      <rPr>
        <b/>
        <sz val="12"/>
        <color theme="3" tint="0.249977111117893"/>
        <rFont val="Aptos Narrow"/>
        <family val="2"/>
        <scheme val="minor"/>
      </rPr>
      <t>BLUE</t>
    </r>
    <r>
      <rPr>
        <b/>
        <sz val="12"/>
        <rFont val="Aptos Narrow"/>
        <family val="2"/>
        <scheme val="minor"/>
      </rPr>
      <t xml:space="preserve"> can cause the formulas in the spreadsheet to stop working. </t>
    </r>
    <r>
      <rPr>
        <sz val="12"/>
        <rFont val="Aptos Narrow"/>
        <family val="2"/>
        <scheme val="minor"/>
      </rPr>
      <t>Please note that the Input page is linked to the Output page, but there are no links between those pages and the Manual version of the tool.</t>
    </r>
  </si>
  <si>
    <r>
      <rPr>
        <u val="singleAccounting"/>
        <sz val="11"/>
        <rFont val="Aptos Narrow"/>
        <family val="2"/>
        <scheme val="minor"/>
      </rPr>
      <t>original cost - value at final sale
-----------------------------------</t>
    </r>
    <r>
      <rPr>
        <sz val="11"/>
        <color theme="1"/>
        <rFont val="Aptos Narrow"/>
        <family val="2"/>
        <scheme val="minor"/>
      </rPr>
      <t xml:space="preserve">
years of use</t>
    </r>
  </si>
  <si>
    <t>per hour</t>
  </si>
  <si>
    <t>interest rate * current value</t>
  </si>
  <si>
    <t>estimated 0.5% * current value</t>
  </si>
  <si>
    <t>This template can guide the calculation of the total economic cost of owning and operating the machinery for custom hire services. Ownership costs for both the tractor and equipment include depreciation, interest, repairs, taxes, and insurance. These costs are calculated from parameters on the 'Input' worksheet. Operating costs include fuel and labor. These too are entered on the 'Input' worksheet. The itemized total cost can be found on the 'Output' worksheet. This total cost value should be evaluated and manually adjusted for market factors and risk in order to determine the appropriate custom rate for your operation.</t>
  </si>
  <si>
    <t xml:space="preserve"> Alternatively, costs can be directly entered on the 'Manual w info' or 'Manual' sheet. The 'Manual w info' worksheet provides background information on the calculations, while the 'Manual' worksheet allows direct entry of all the values.</t>
  </si>
  <si>
    <t>250hp tractor with 16 row planter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</si>
</sst>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63" x14ac:knownFonts="1">
    <font>
      <sz val="11"/>
      <color theme="1"/>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sz val="11"/>
      <color theme="1"/>
      <name val="Aptos Narrow"/>
      <family val="2"/>
      <scheme val="minor"/>
    </font>
    <font>
      <b/>
      <sz val="11"/>
      <color theme="1"/>
      <name val="Aptos Narrow"/>
      <family val="2"/>
      <scheme val="minor"/>
    </font>
    <font>
      <sz val="16"/>
      <color theme="1"/>
      <name val="Aptos Narrow"/>
      <family val="2"/>
      <scheme val="minor"/>
    </font>
    <font>
      <b/>
      <sz val="11"/>
      <color theme="3" tint="9.9978637043366805E-2"/>
      <name val="Aptos Narrow"/>
      <family val="2"/>
      <scheme val="minor"/>
    </font>
    <font>
      <sz val="11"/>
      <color theme="9" tint="-0.499984740745262"/>
      <name val="Aptos Narrow"/>
      <family val="2"/>
      <scheme val="minor"/>
    </font>
    <font>
      <b/>
      <sz val="14"/>
      <color theme="9" tint="-0.499984740745262"/>
      <name val="Aptos Narrow"/>
      <family val="2"/>
      <scheme val="minor"/>
    </font>
    <font>
      <sz val="16"/>
      <color theme="9" tint="-0.499984740745262"/>
      <name val="Aptos Narrow"/>
      <family val="2"/>
      <scheme val="minor"/>
    </font>
    <font>
      <b/>
      <sz val="16"/>
      <color theme="9" tint="-0.499984740745262"/>
      <name val="Aptos Narrow"/>
      <family val="2"/>
      <scheme val="minor"/>
    </font>
    <font>
      <sz val="12"/>
      <color theme="9" tint="-0.499984740745262"/>
      <name val="Aptos Narrow"/>
      <family val="2"/>
      <scheme val="minor"/>
    </font>
    <font>
      <b/>
      <i/>
      <sz val="16"/>
      <color theme="9" tint="-0.499984740745262"/>
      <name val="Aptos Narrow"/>
      <family val="2"/>
      <scheme val="minor"/>
    </font>
    <font>
      <sz val="11"/>
      <color theme="1" tint="0.34998626667073579"/>
      <name val="Aptos Narrow"/>
      <family val="2"/>
      <scheme val="minor"/>
    </font>
    <font>
      <b/>
      <sz val="11"/>
      <color theme="1" tint="0.34998626667073579"/>
      <name val="Aptos Narrow"/>
      <family val="2"/>
      <scheme val="minor"/>
    </font>
    <font>
      <sz val="16"/>
      <color theme="1" tint="0.34998626667073579"/>
      <name val="Aptos Narrow"/>
      <family val="2"/>
      <scheme val="minor"/>
    </font>
    <font>
      <b/>
      <sz val="16"/>
      <color theme="1"/>
      <name val="Aptos Narrow"/>
      <family val="2"/>
      <scheme val="minor"/>
    </font>
    <font>
      <b/>
      <i/>
      <sz val="12"/>
      <color theme="9" tint="-0.499984740745262"/>
      <name val="Aptos Narrow"/>
      <family val="2"/>
      <scheme val="minor"/>
    </font>
    <font>
      <b/>
      <sz val="12"/>
      <color theme="3" tint="0.249977111117893"/>
      <name val="Aptos Narrow"/>
      <family val="2"/>
      <scheme val="minor"/>
    </font>
    <font>
      <sz val="11"/>
      <color theme="3" tint="0.249977111117893"/>
      <name val="Aptos Narrow"/>
      <family val="2"/>
      <scheme val="minor"/>
    </font>
    <font>
      <sz val="14"/>
      <color theme="0"/>
      <name val="Aptos Narrow"/>
      <family val="2"/>
      <scheme val="minor"/>
    </font>
    <font>
      <b/>
      <sz val="11"/>
      <color theme="0"/>
      <name val="Aptos Narrow"/>
      <family val="2"/>
      <scheme val="minor"/>
    </font>
    <font>
      <sz val="11"/>
      <color theme="0"/>
      <name val="Aptos Narrow"/>
      <family val="2"/>
      <scheme val="minor"/>
    </font>
    <font>
      <b/>
      <sz val="12"/>
      <name val="Aptos Narrow"/>
      <family val="2"/>
      <scheme val="minor"/>
    </font>
    <font>
      <b/>
      <sz val="14"/>
      <name val="Aptos Narrow"/>
      <family val="2"/>
      <scheme val="minor"/>
    </font>
    <font>
      <sz val="14"/>
      <name val="Aptos Narrow"/>
      <family val="2"/>
      <scheme val="minor"/>
    </font>
    <font>
      <b/>
      <sz val="14"/>
      <color theme="0"/>
      <name val="Aptos Narrow"/>
      <family val="2"/>
      <scheme val="minor"/>
    </font>
    <font>
      <b/>
      <sz val="16"/>
      <color theme="0"/>
      <name val="Aptos Narrow"/>
      <family val="2"/>
      <scheme val="minor"/>
    </font>
    <font>
      <b/>
      <sz val="12"/>
      <color theme="0"/>
      <name val="Aptos Narrow"/>
      <family val="2"/>
      <scheme val="minor"/>
    </font>
    <font>
      <i/>
      <sz val="14"/>
      <name val="Aptos Narrow"/>
      <family val="2"/>
      <scheme val="minor"/>
    </font>
    <font>
      <b/>
      <i/>
      <sz val="14"/>
      <name val="Aptos Narrow"/>
      <family val="2"/>
      <scheme val="minor"/>
    </font>
    <font>
      <sz val="12"/>
      <name val="Aptos Narrow"/>
      <family val="2"/>
      <scheme val="minor"/>
    </font>
    <font>
      <sz val="16"/>
      <color theme="0"/>
      <name val="Aptos Narrow"/>
      <family val="2"/>
      <scheme val="minor"/>
    </font>
    <font>
      <b/>
      <u/>
      <sz val="11"/>
      <color theme="0"/>
      <name val="Aptos Narrow"/>
      <family val="2"/>
      <scheme val="minor"/>
    </font>
    <font>
      <sz val="12"/>
      <color theme="0"/>
      <name val="Aptos Narrow"/>
      <family val="2"/>
      <scheme val="minor"/>
    </font>
    <font>
      <b/>
      <i/>
      <sz val="16"/>
      <color theme="0"/>
      <name val="Aptos Narrow"/>
      <family val="2"/>
      <scheme val="minor"/>
    </font>
    <font>
      <sz val="11"/>
      <name val="Aptos Narrow"/>
      <family val="2"/>
      <scheme val="minor"/>
    </font>
    <font>
      <b/>
      <sz val="11"/>
      <name val="Aptos Narrow"/>
      <family val="2"/>
      <scheme val="minor"/>
    </font>
    <font>
      <sz val="16"/>
      <name val="Aptos Narrow"/>
      <family val="2"/>
      <scheme val="minor"/>
    </font>
    <font>
      <b/>
      <sz val="16"/>
      <name val="Aptos Narrow"/>
      <family val="2"/>
      <scheme val="minor"/>
    </font>
    <font>
      <sz val="12"/>
      <color theme="3" tint="0.249977111117893"/>
      <name val="Aptos Narrow"/>
      <family val="2"/>
      <scheme val="minor"/>
    </font>
    <font>
      <b/>
      <u/>
      <sz val="12"/>
      <color theme="1" tint="0.34998626667073579"/>
      <name val="Aptos Narrow"/>
      <family val="2"/>
      <scheme val="minor"/>
    </font>
    <font>
      <b/>
      <u/>
      <sz val="12"/>
      <color theme="1"/>
      <name val="Aptos Narrow"/>
      <family val="2"/>
      <scheme val="minor"/>
    </font>
    <font>
      <sz val="12"/>
      <color theme="1" tint="0.34998626667073579"/>
      <name val="Aptos Narrow"/>
      <family val="2"/>
      <scheme val="minor"/>
    </font>
    <font>
      <u/>
      <sz val="11"/>
      <name val="Aptos Narrow"/>
      <family val="2"/>
      <scheme val="minor"/>
    </font>
    <font>
      <u/>
      <sz val="11"/>
      <color theme="10"/>
      <name val="Aptos Narrow"/>
      <family val="2"/>
      <scheme val="minor"/>
    </font>
    <font>
      <b/>
      <sz val="14"/>
      <color theme="3" tint="0.249977111117893"/>
      <name val="Aptos Narrow"/>
      <family val="2"/>
      <scheme val="minor"/>
    </font>
    <font>
      <i/>
      <sz val="14"/>
      <color theme="3" tint="0.249977111117893"/>
      <name val="Aptos Narrow"/>
      <family val="2"/>
      <scheme val="minor"/>
    </font>
    <font>
      <u val="singleAccounting"/>
      <sz val="11"/>
      <color theme="1"/>
      <name val="Aptos Narrow"/>
      <family val="2"/>
      <scheme val="minor"/>
    </font>
    <font>
      <b/>
      <u/>
      <sz val="11"/>
      <color theme="9" tint="-0.499984740745262"/>
      <name val="Aptos Narrow"/>
      <family val="2"/>
      <scheme val="minor"/>
    </font>
    <font>
      <b/>
      <sz val="12"/>
      <color theme="9" tint="-0.499984740745262"/>
      <name val="Aptos Narrow"/>
      <family val="2"/>
      <scheme val="minor"/>
    </font>
    <font>
      <sz val="14"/>
      <color theme="9" tint="-0.499984740745262"/>
      <name val="Aptos Narrow"/>
      <family val="2"/>
      <scheme val="minor"/>
    </font>
    <font>
      <b/>
      <sz val="11"/>
      <color theme="9" tint="-0.499984740745262"/>
      <name val="Aptos Narrow"/>
      <family val="2"/>
      <scheme val="minor"/>
    </font>
    <font>
      <b/>
      <u/>
      <sz val="11"/>
      <color theme="1"/>
      <name val="Aptos Narrow"/>
      <family val="2"/>
      <scheme val="minor"/>
    </font>
    <font>
      <u/>
      <sz val="11"/>
      <color theme="1"/>
      <name val="Aptos Narrow"/>
      <family val="2"/>
      <scheme val="minor"/>
    </font>
    <font>
      <u/>
      <sz val="11"/>
      <color theme="9" tint="-0.499984740745262"/>
      <name val="Aptos Narrow"/>
      <family val="2"/>
      <scheme val="minor"/>
    </font>
    <font>
      <i/>
      <sz val="16"/>
      <color theme="1" tint="0.34998626667073579"/>
      <name val="Aptos Narrow"/>
      <family val="2"/>
      <scheme val="minor"/>
    </font>
    <font>
      <i/>
      <sz val="16"/>
      <color theme="1"/>
      <name val="Aptos Narrow"/>
      <family val="2"/>
      <scheme val="minor"/>
    </font>
    <font>
      <i/>
      <sz val="14"/>
      <color theme="9" tint="-0.499984740745262"/>
      <name val="Aptos Narrow"/>
      <family val="2"/>
      <scheme val="minor"/>
    </font>
    <font>
      <i/>
      <sz val="11"/>
      <color theme="1"/>
      <name val="Aptos Narrow"/>
      <family val="2"/>
      <scheme val="minor"/>
    </font>
    <font>
      <i/>
      <sz val="11"/>
      <name val="Aptos Narrow"/>
      <family val="2"/>
      <scheme val="minor"/>
    </font>
    <font>
      <u val="singleAccounting"/>
      <sz val="1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3" tint="0.89999084444715716"/>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theme="9" tint="-0.499984740745262"/>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6" fillId="0" borderId="0" applyNumberFormat="0" applyFill="0" applyBorder="0" applyAlignment="0" applyProtection="0"/>
  </cellStyleXfs>
  <cellXfs count="249">
    <xf numFmtId="0" fontId="0" fillId="0" borderId="0" xfId="0"/>
    <xf numFmtId="0" fontId="0" fillId="2" borderId="0" xfId="0" applyFill="1"/>
    <xf numFmtId="0" fontId="5" fillId="2" borderId="0" xfId="0" applyFont="1" applyFill="1"/>
    <xf numFmtId="44" fontId="0" fillId="2" borderId="0" xfId="2" applyFont="1" applyFill="1" applyBorder="1"/>
    <xf numFmtId="44" fontId="0" fillId="2" borderId="0" xfId="2" applyFont="1" applyFill="1"/>
    <xf numFmtId="44" fontId="0" fillId="0" borderId="0" xfId="2" applyFont="1"/>
    <xf numFmtId="0" fontId="0" fillId="2" borderId="0" xfId="0" applyFill="1" applyAlignment="1">
      <alignment horizontal="right"/>
    </xf>
    <xf numFmtId="0" fontId="0" fillId="0" borderId="0" xfId="0" applyAlignment="1">
      <alignment horizontal="right"/>
    </xf>
    <xf numFmtId="0" fontId="3" fillId="0" borderId="0" xfId="0" applyFont="1"/>
    <xf numFmtId="165" fontId="7" fillId="0" borderId="0" xfId="2" applyNumberFormat="1" applyFont="1"/>
    <xf numFmtId="0" fontId="6" fillId="2" borderId="0" xfId="0" applyFont="1" applyFill="1" applyAlignment="1">
      <alignment horizontal="right"/>
    </xf>
    <xf numFmtId="0" fontId="6" fillId="2" borderId="0" xfId="0" applyFont="1" applyFill="1"/>
    <xf numFmtId="0" fontId="3" fillId="2" borderId="0" xfId="0" applyFont="1" applyFill="1"/>
    <xf numFmtId="44" fontId="6" fillId="2" borderId="0" xfId="2" applyFont="1" applyFill="1"/>
    <xf numFmtId="44" fontId="5" fillId="2" borderId="0" xfId="2" applyFont="1" applyFill="1"/>
    <xf numFmtId="0" fontId="8" fillId="2" borderId="0" xfId="0" applyFont="1" applyFill="1"/>
    <xf numFmtId="0" fontId="10" fillId="2" borderId="0" xfId="0" applyFont="1" applyFill="1"/>
    <xf numFmtId="0" fontId="9" fillId="2" borderId="0" xfId="0" applyFont="1" applyFill="1" applyAlignment="1">
      <alignment horizontal="right"/>
    </xf>
    <xf numFmtId="0" fontId="11" fillId="2" borderId="0" xfId="0" applyFont="1" applyFill="1"/>
    <xf numFmtId="0" fontId="13" fillId="2" borderId="0" xfId="0" applyFont="1" applyFill="1"/>
    <xf numFmtId="0" fontId="9" fillId="2" borderId="0" xfId="0" applyFont="1" applyFill="1"/>
    <xf numFmtId="0" fontId="8" fillId="0" borderId="0" xfId="0" applyFont="1"/>
    <xf numFmtId="0" fontId="14" fillId="2" borderId="0" xfId="0" applyFont="1" applyFill="1"/>
    <xf numFmtId="0" fontId="15" fillId="2" borderId="0" xfId="0" applyFont="1" applyFill="1"/>
    <xf numFmtId="0" fontId="16" fillId="2" borderId="0" xfId="0" applyFont="1" applyFill="1"/>
    <xf numFmtId="0" fontId="14" fillId="0" borderId="0" xfId="0" applyFont="1"/>
    <xf numFmtId="0" fontId="8" fillId="2" borderId="0" xfId="0" applyFont="1" applyFill="1" applyAlignment="1">
      <alignment horizontal="left" indent="2"/>
    </xf>
    <xf numFmtId="0" fontId="0" fillId="3" borderId="0" xfId="0" applyFill="1"/>
    <xf numFmtId="0" fontId="8" fillId="3" borderId="0" xfId="0" applyFont="1" applyFill="1"/>
    <xf numFmtId="0" fontId="14" fillId="3" borderId="0" xfId="0" applyFont="1" applyFill="1"/>
    <xf numFmtId="44" fontId="0" fillId="3" borderId="0" xfId="2" applyFont="1" applyFill="1"/>
    <xf numFmtId="165" fontId="7" fillId="3" borderId="0" xfId="2" applyNumberFormat="1" applyFont="1" applyFill="1"/>
    <xf numFmtId="0" fontId="3" fillId="2" borderId="0" xfId="0" applyFont="1" applyFill="1" applyAlignment="1">
      <alignment horizontal="center"/>
    </xf>
    <xf numFmtId="165" fontId="23" fillId="2" borderId="0" xfId="2" applyNumberFormat="1" applyFont="1" applyFill="1" applyBorder="1" applyAlignment="1">
      <alignment horizontal="right"/>
    </xf>
    <xf numFmtId="44" fontId="23" fillId="2" borderId="0" xfId="2" applyFont="1" applyFill="1" applyBorder="1"/>
    <xf numFmtId="165" fontId="22" fillId="2" borderId="0" xfId="2" applyNumberFormat="1" applyFont="1" applyFill="1" applyBorder="1"/>
    <xf numFmtId="9" fontId="23" fillId="2" borderId="0" xfId="3" applyFont="1" applyFill="1" applyBorder="1"/>
    <xf numFmtId="165" fontId="27" fillId="2" borderId="0" xfId="2" applyNumberFormat="1" applyFont="1" applyFill="1" applyBorder="1"/>
    <xf numFmtId="0" fontId="23" fillId="2" borderId="0" xfId="0" applyFont="1" applyFill="1"/>
    <xf numFmtId="0" fontId="23" fillId="2" borderId="0" xfId="0" applyFont="1" applyFill="1" applyAlignment="1">
      <alignment horizontal="right"/>
    </xf>
    <xf numFmtId="0" fontId="27" fillId="2" borderId="0" xfId="0" applyFont="1" applyFill="1" applyAlignment="1">
      <alignment horizontal="left"/>
    </xf>
    <xf numFmtId="0" fontId="27" fillId="2" borderId="0" xfId="0" applyFont="1" applyFill="1" applyAlignment="1" applyProtection="1">
      <alignment horizontal="center"/>
      <protection locked="0"/>
    </xf>
    <xf numFmtId="0" fontId="27" fillId="2" borderId="0" xfId="0" applyFont="1" applyFill="1" applyAlignment="1">
      <alignment horizontal="right"/>
    </xf>
    <xf numFmtId="0" fontId="29" fillId="2" borderId="0" xfId="0" applyFont="1" applyFill="1" applyAlignment="1">
      <alignment horizontal="center"/>
    </xf>
    <xf numFmtId="0" fontId="33" fillId="2" borderId="0" xfId="0" applyFont="1" applyFill="1"/>
    <xf numFmtId="0" fontId="34" fillId="2" borderId="0" xfId="0" applyFont="1" applyFill="1"/>
    <xf numFmtId="44" fontId="22" fillId="2" borderId="0" xfId="2" applyFont="1" applyFill="1" applyBorder="1"/>
    <xf numFmtId="165" fontId="29" fillId="2" borderId="0" xfId="2" applyNumberFormat="1" applyFont="1" applyFill="1" applyBorder="1" applyAlignment="1" applyProtection="1">
      <alignment horizontal="center"/>
      <protection locked="0"/>
    </xf>
    <xf numFmtId="0" fontId="35" fillId="2" borderId="0" xfId="0" applyFont="1" applyFill="1"/>
    <xf numFmtId="0" fontId="36" fillId="2" borderId="0" xfId="0" applyFont="1" applyFill="1"/>
    <xf numFmtId="0" fontId="21" fillId="2" borderId="0" xfId="0" applyFont="1" applyFill="1" applyAlignment="1">
      <alignment horizontal="right"/>
    </xf>
    <xf numFmtId="164" fontId="23" fillId="2" borderId="0" xfId="1" applyNumberFormat="1" applyFont="1" applyFill="1" applyBorder="1"/>
    <xf numFmtId="44" fontId="22" fillId="3" borderId="0" xfId="2" applyFont="1" applyFill="1"/>
    <xf numFmtId="44" fontId="28" fillId="3" borderId="0" xfId="2" applyFont="1" applyFill="1" applyAlignment="1">
      <alignment horizontal="left"/>
    </xf>
    <xf numFmtId="44" fontId="37" fillId="2" borderId="0" xfId="2" applyFont="1" applyFill="1" applyBorder="1"/>
    <xf numFmtId="0" fontId="37" fillId="2" borderId="0" xfId="0" applyFont="1" applyFill="1"/>
    <xf numFmtId="0" fontId="32" fillId="2" borderId="0" xfId="0" applyFont="1" applyFill="1"/>
    <xf numFmtId="0" fontId="37" fillId="3" borderId="0" xfId="0" applyFont="1" applyFill="1" applyAlignment="1">
      <alignment horizontal="right"/>
    </xf>
    <xf numFmtId="165" fontId="38" fillId="2" borderId="0" xfId="2" applyNumberFormat="1" applyFont="1" applyFill="1"/>
    <xf numFmtId="0" fontId="37" fillId="2" borderId="0" xfId="0" applyFont="1" applyFill="1" applyAlignment="1">
      <alignment horizontal="right"/>
    </xf>
    <xf numFmtId="0" fontId="37" fillId="2" borderId="0" xfId="0" applyFont="1" applyFill="1" applyAlignment="1">
      <alignment horizontal="center"/>
    </xf>
    <xf numFmtId="165" fontId="38" fillId="2" borderId="0" xfId="2" applyNumberFormat="1" applyFont="1" applyFill="1" applyBorder="1"/>
    <xf numFmtId="0" fontId="24" fillId="2" borderId="0" xfId="0" applyFont="1" applyFill="1" applyAlignment="1">
      <alignment horizontal="center"/>
    </xf>
    <xf numFmtId="165" fontId="31" fillId="2" borderId="0" xfId="2" applyNumberFormat="1" applyFont="1" applyFill="1" applyBorder="1"/>
    <xf numFmtId="0" fontId="30" fillId="2" borderId="0" xfId="0" applyFont="1" applyFill="1" applyAlignment="1">
      <alignment horizontal="right"/>
    </xf>
    <xf numFmtId="0" fontId="30" fillId="2" borderId="0" xfId="0" applyFont="1" applyFill="1"/>
    <xf numFmtId="165" fontId="25" fillId="2" borderId="0" xfId="2" applyNumberFormat="1" applyFont="1" applyFill="1" applyBorder="1"/>
    <xf numFmtId="0" fontId="26" fillId="2" borderId="0" xfId="0" applyFont="1" applyFill="1" applyAlignment="1">
      <alignment horizontal="right"/>
    </xf>
    <xf numFmtId="0" fontId="26" fillId="2" borderId="0" xfId="0" applyFont="1" applyFill="1"/>
    <xf numFmtId="165" fontId="25" fillId="2" borderId="0" xfId="2" applyNumberFormat="1" applyFont="1" applyFill="1"/>
    <xf numFmtId="0" fontId="39" fillId="2" borderId="0" xfId="0" applyFont="1" applyFill="1" applyAlignment="1">
      <alignment horizontal="right"/>
    </xf>
    <xf numFmtId="0" fontId="39" fillId="2" borderId="0" xfId="0" applyFont="1" applyFill="1"/>
    <xf numFmtId="165" fontId="40" fillId="2" borderId="0" xfId="2" applyNumberFormat="1" applyFont="1" applyFill="1"/>
    <xf numFmtId="165" fontId="38" fillId="0" borderId="0" xfId="2" applyNumberFormat="1" applyFont="1"/>
    <xf numFmtId="0" fontId="37" fillId="0" borderId="0" xfId="0" applyFont="1" applyAlignment="1">
      <alignment horizontal="right"/>
    </xf>
    <xf numFmtId="0" fontId="37" fillId="0" borderId="0" xfId="0" applyFont="1"/>
    <xf numFmtId="0" fontId="20" fillId="2" borderId="0" xfId="0" applyFont="1" applyFill="1"/>
    <xf numFmtId="0" fontId="24" fillId="2" borderId="0" xfId="0" applyFont="1" applyFill="1"/>
    <xf numFmtId="165" fontId="24" fillId="2" borderId="0" xfId="2" applyNumberFormat="1" applyFont="1" applyFill="1" applyBorder="1" applyAlignment="1" applyProtection="1">
      <alignment horizontal="center"/>
      <protection locked="0"/>
    </xf>
    <xf numFmtId="0" fontId="42" fillId="2" borderId="0" xfId="0" applyFont="1" applyFill="1"/>
    <xf numFmtId="44" fontId="1" fillId="2" borderId="0" xfId="2" applyFont="1" applyFill="1" applyBorder="1"/>
    <xf numFmtId="0" fontId="43" fillId="2" borderId="0" xfId="0" applyFont="1" applyFill="1"/>
    <xf numFmtId="0" fontId="32" fillId="2" borderId="0" xfId="0" applyFont="1" applyFill="1" applyAlignment="1">
      <alignment horizontal="right"/>
    </xf>
    <xf numFmtId="0" fontId="44" fillId="2" borderId="0" xfId="0" applyFont="1" applyFill="1"/>
    <xf numFmtId="44" fontId="3" fillId="2" borderId="0" xfId="2" applyFont="1" applyFill="1" applyBorder="1"/>
    <xf numFmtId="0" fontId="43" fillId="2" borderId="0" xfId="0" applyFont="1" applyFill="1" applyAlignment="1">
      <alignment horizontal="center"/>
    </xf>
    <xf numFmtId="0" fontId="12" fillId="2" borderId="0" xfId="0" applyFont="1" applyFill="1" applyAlignment="1">
      <alignment horizontal="left" indent="2"/>
    </xf>
    <xf numFmtId="0" fontId="45" fillId="2" borderId="0" xfId="0" applyFont="1" applyFill="1"/>
    <xf numFmtId="0" fontId="46" fillId="2" borderId="0" xfId="4" applyFill="1"/>
    <xf numFmtId="0" fontId="3" fillId="2" borderId="0" xfId="0" applyFont="1" applyFill="1" applyAlignment="1">
      <alignment horizontal="left" vertical="center" wrapText="1"/>
    </xf>
    <xf numFmtId="0" fontId="32" fillId="2" borderId="0" xfId="0" applyFont="1" applyFill="1" applyAlignment="1">
      <alignment horizontal="left"/>
    </xf>
    <xf numFmtId="0" fontId="30" fillId="2" borderId="0" xfId="0" applyFont="1" applyFill="1" applyAlignment="1">
      <alignment horizontal="left"/>
    </xf>
    <xf numFmtId="44" fontId="31" fillId="2" borderId="0" xfId="2" applyFont="1" applyFill="1" applyBorder="1"/>
    <xf numFmtId="0" fontId="39" fillId="2" borderId="0" xfId="0" applyFont="1" applyFill="1" applyAlignment="1">
      <alignment horizontal="left"/>
    </xf>
    <xf numFmtId="0" fontId="11" fillId="2" borderId="1" xfId="0" applyFont="1" applyFill="1" applyBorder="1"/>
    <xf numFmtId="0" fontId="15" fillId="2" borderId="2" xfId="0" applyFont="1" applyFill="1" applyBorder="1"/>
    <xf numFmtId="44" fontId="5" fillId="2" borderId="2" xfId="2" applyFont="1" applyFill="1" applyBorder="1"/>
    <xf numFmtId="0" fontId="0" fillId="2" borderId="2" xfId="0" applyFill="1" applyBorder="1"/>
    <xf numFmtId="0" fontId="5" fillId="2" borderId="2" xfId="0" applyFont="1" applyFill="1" applyBorder="1"/>
    <xf numFmtId="44" fontId="25" fillId="2" borderId="2" xfId="2" applyFont="1" applyFill="1" applyBorder="1"/>
    <xf numFmtId="0" fontId="39" fillId="2" borderId="2" xfId="0" applyFont="1" applyFill="1" applyBorder="1" applyAlignment="1">
      <alignment horizontal="right"/>
    </xf>
    <xf numFmtId="0" fontId="39" fillId="2" borderId="4" xfId="0" applyFont="1" applyFill="1" applyBorder="1"/>
    <xf numFmtId="0" fontId="41" fillId="2" borderId="0" xfId="0" applyFont="1" applyFill="1" applyAlignment="1">
      <alignment horizontal="center"/>
    </xf>
    <xf numFmtId="44" fontId="47" fillId="2" borderId="0" xfId="2" applyFont="1" applyFill="1"/>
    <xf numFmtId="0" fontId="41" fillId="2" borderId="0" xfId="0" applyFont="1" applyFill="1" applyAlignment="1">
      <alignment horizontal="left"/>
    </xf>
    <xf numFmtId="0" fontId="20" fillId="2" borderId="0" xfId="0" applyFont="1" applyFill="1" applyAlignment="1">
      <alignment horizontal="right"/>
    </xf>
    <xf numFmtId="0" fontId="48" fillId="2" borderId="0" xfId="0" applyFont="1" applyFill="1" applyAlignment="1">
      <alignment horizontal="left"/>
    </xf>
    <xf numFmtId="0" fontId="39" fillId="2" borderId="7" xfId="0" applyFont="1" applyFill="1" applyBorder="1" applyAlignment="1">
      <alignment horizontal="left"/>
    </xf>
    <xf numFmtId="0" fontId="9" fillId="2" borderId="0" xfId="0" applyFont="1" applyFill="1" applyProtection="1">
      <protection locked="0"/>
    </xf>
    <xf numFmtId="0" fontId="17" fillId="2" borderId="0" xfId="0" applyFont="1" applyFill="1" applyAlignment="1">
      <alignment horizontal="left"/>
    </xf>
    <xf numFmtId="44" fontId="47" fillId="2" borderId="2" xfId="2" applyFont="1" applyFill="1" applyBorder="1"/>
    <xf numFmtId="0" fontId="48" fillId="2" borderId="4" xfId="0" applyFont="1" applyFill="1" applyBorder="1" applyAlignment="1">
      <alignment horizontal="left"/>
    </xf>
    <xf numFmtId="44" fontId="24" fillId="2" borderId="0" xfId="2" applyFont="1" applyFill="1" applyBorder="1" applyAlignment="1" applyProtection="1">
      <alignment horizontal="center"/>
      <protection locked="0"/>
    </xf>
    <xf numFmtId="0" fontId="2" fillId="2" borderId="0" xfId="0" applyFont="1" applyFill="1" applyAlignment="1">
      <alignment horizontal="center" vertical="center" wrapText="1"/>
    </xf>
    <xf numFmtId="0" fontId="0" fillId="3" borderId="0" xfId="0" applyFill="1" applyAlignment="1">
      <alignment horizontal="right"/>
    </xf>
    <xf numFmtId="0" fontId="12" fillId="3" borderId="0" xfId="0" applyFont="1" applyFill="1" applyAlignment="1">
      <alignment horizontal="right"/>
    </xf>
    <xf numFmtId="0" fontId="12" fillId="2" borderId="0" xfId="0" applyFont="1" applyFill="1" applyAlignment="1">
      <alignment horizontal="right"/>
    </xf>
    <xf numFmtId="0" fontId="0" fillId="2" borderId="10" xfId="0" applyFill="1" applyBorder="1"/>
    <xf numFmtId="0" fontId="50" fillId="2" borderId="10" xfId="0" applyFont="1" applyFill="1" applyBorder="1"/>
    <xf numFmtId="0" fontId="12" fillId="2" borderId="11" xfId="0" applyFont="1" applyFill="1" applyBorder="1"/>
    <xf numFmtId="0" fontId="52" fillId="2" borderId="0" xfId="0" applyFont="1" applyFill="1" applyAlignment="1">
      <alignment horizontal="right"/>
    </xf>
    <xf numFmtId="0" fontId="12" fillId="2" borderId="14" xfId="0" applyFont="1" applyFill="1" applyBorder="1"/>
    <xf numFmtId="0" fontId="0" fillId="2" borderId="16" xfId="0" applyFill="1" applyBorder="1"/>
    <xf numFmtId="0" fontId="8" fillId="2" borderId="16" xfId="0" applyFont="1" applyFill="1" applyBorder="1"/>
    <xf numFmtId="165" fontId="53" fillId="2" borderId="16" xfId="2" applyNumberFormat="1" applyFont="1" applyFill="1" applyBorder="1"/>
    <xf numFmtId="0" fontId="12" fillId="2" borderId="17" xfId="0" applyFont="1" applyFill="1" applyBorder="1"/>
    <xf numFmtId="44" fontId="5" fillId="2" borderId="0" xfId="2" applyFont="1" applyFill="1" applyBorder="1"/>
    <xf numFmtId="0" fontId="54" fillId="2" borderId="0" xfId="0" applyFont="1" applyFill="1"/>
    <xf numFmtId="0" fontId="50" fillId="2" borderId="0" xfId="0" applyFont="1" applyFill="1"/>
    <xf numFmtId="165" fontId="0" fillId="2" borderId="0" xfId="2" applyNumberFormat="1" applyFont="1" applyFill="1" applyBorder="1"/>
    <xf numFmtId="0" fontId="49" fillId="2" borderId="0" xfId="0" applyFont="1" applyFill="1"/>
    <xf numFmtId="165" fontId="0" fillId="2" borderId="16" xfId="2" applyNumberFormat="1" applyFont="1" applyFill="1" applyBorder="1" applyAlignment="1">
      <alignment horizontal="center"/>
    </xf>
    <xf numFmtId="0" fontId="55" fillId="2" borderId="16" xfId="0" applyFont="1" applyFill="1" applyBorder="1"/>
    <xf numFmtId="0" fontId="56" fillId="2" borderId="16" xfId="0" applyFont="1" applyFill="1" applyBorder="1"/>
    <xf numFmtId="165" fontId="0" fillId="2" borderId="19" xfId="2" applyNumberFormat="1" applyFont="1" applyFill="1" applyBorder="1" applyAlignment="1">
      <alignment horizontal="center"/>
    </xf>
    <xf numFmtId="0" fontId="55" fillId="2" borderId="19" xfId="0" applyFont="1" applyFill="1" applyBorder="1"/>
    <xf numFmtId="0" fontId="0" fillId="2" borderId="19" xfId="0" applyFill="1" applyBorder="1"/>
    <xf numFmtId="0" fontId="56" fillId="2" borderId="19" xfId="0" applyFont="1" applyFill="1" applyBorder="1"/>
    <xf numFmtId="165" fontId="53" fillId="2" borderId="19" xfId="2" applyNumberFormat="1" applyFont="1" applyFill="1" applyBorder="1"/>
    <xf numFmtId="0" fontId="12" fillId="2" borderId="20" xfId="0" applyFont="1" applyFill="1" applyBorder="1"/>
    <xf numFmtId="0" fontId="13" fillId="2" borderId="0" xfId="0" applyFont="1" applyFill="1" applyAlignment="1">
      <alignment vertical="center" wrapText="1"/>
    </xf>
    <xf numFmtId="0" fontId="12" fillId="2" borderId="0" xfId="0" applyFont="1" applyFill="1"/>
    <xf numFmtId="0" fontId="0" fillId="2" borderId="0" xfId="0" quotePrefix="1" applyFill="1" applyAlignment="1">
      <alignment horizontal="right"/>
    </xf>
    <xf numFmtId="0" fontId="13" fillId="2" borderId="0" xfId="0" applyFont="1" applyFill="1" applyAlignment="1">
      <alignment horizontal="left" vertical="center" indent="1"/>
    </xf>
    <xf numFmtId="0" fontId="0" fillId="2" borderId="0" xfId="0" applyFill="1" applyAlignment="1">
      <alignment horizontal="left" vertical="top"/>
    </xf>
    <xf numFmtId="0" fontId="13" fillId="2" borderId="0" xfId="0" applyFont="1" applyFill="1" applyAlignment="1">
      <alignment horizontal="left"/>
    </xf>
    <xf numFmtId="0" fontId="0" fillId="2" borderId="0" xfId="0" applyFill="1" applyAlignment="1">
      <alignment vertical="top"/>
    </xf>
    <xf numFmtId="0" fontId="5" fillId="2" borderId="0" xfId="0" applyFont="1" applyFill="1" applyAlignment="1">
      <alignment horizontal="right"/>
    </xf>
    <xf numFmtId="0" fontId="5" fillId="2" borderId="0" xfId="0" applyFont="1" applyFill="1" applyAlignment="1">
      <alignment vertical="top"/>
    </xf>
    <xf numFmtId="0" fontId="53" fillId="2" borderId="0" xfId="0" applyFont="1" applyFill="1"/>
    <xf numFmtId="0" fontId="51" fillId="2" borderId="0" xfId="0" applyFont="1" applyFill="1"/>
    <xf numFmtId="0" fontId="5" fillId="0" borderId="0" xfId="0" applyFont="1"/>
    <xf numFmtId="0" fontId="11" fillId="2" borderId="0" xfId="0" applyFont="1" applyFill="1" applyAlignment="1">
      <alignment horizontal="left" indent="1"/>
    </xf>
    <xf numFmtId="165" fontId="53" fillId="2" borderId="0" xfId="2" applyNumberFormat="1" applyFont="1" applyFill="1" applyBorder="1"/>
    <xf numFmtId="44" fontId="5" fillId="2" borderId="10" xfId="2" applyFont="1" applyFill="1" applyBorder="1"/>
    <xf numFmtId="0" fontId="54" fillId="2" borderId="10" xfId="0" applyFont="1" applyFill="1" applyBorder="1"/>
    <xf numFmtId="0" fontId="9" fillId="2" borderId="0" xfId="0" applyFont="1" applyFill="1" applyAlignment="1">
      <alignment horizontal="left" indent="1"/>
    </xf>
    <xf numFmtId="0" fontId="14" fillId="2" borderId="0" xfId="0" applyFont="1" applyFill="1" applyAlignment="1">
      <alignment horizontal="left" indent="1"/>
    </xf>
    <xf numFmtId="165" fontId="53" fillId="2" borderId="0" xfId="2" applyNumberFormat="1" applyFont="1" applyFill="1"/>
    <xf numFmtId="0" fontId="13" fillId="2" borderId="0" xfId="0" applyFont="1" applyFill="1" applyAlignment="1">
      <alignment horizontal="left" indent="1"/>
    </xf>
    <xf numFmtId="0" fontId="57" fillId="2" borderId="0" xfId="0" applyFont="1" applyFill="1" applyAlignment="1">
      <alignment horizontal="left" indent="1"/>
    </xf>
    <xf numFmtId="44" fontId="58" fillId="2" borderId="0" xfId="2" applyFont="1" applyFill="1"/>
    <xf numFmtId="0" fontId="58" fillId="2" borderId="0" xfId="0" applyFont="1" applyFill="1"/>
    <xf numFmtId="0" fontId="58" fillId="2" borderId="0" xfId="0" applyFont="1" applyFill="1" applyAlignment="1">
      <alignment horizontal="right"/>
    </xf>
    <xf numFmtId="0" fontId="59" fillId="2" borderId="0" xfId="0" applyFont="1" applyFill="1" applyAlignment="1">
      <alignment horizontal="right"/>
    </xf>
    <xf numFmtId="0" fontId="60" fillId="0" borderId="0" xfId="0" applyFont="1"/>
    <xf numFmtId="0" fontId="10" fillId="2" borderId="0" xfId="0" applyFont="1" applyFill="1" applyAlignment="1">
      <alignment horizontal="left" indent="1"/>
    </xf>
    <xf numFmtId="165" fontId="11" fillId="2" borderId="0" xfId="2" applyNumberFormat="1" applyFont="1" applyFill="1"/>
    <xf numFmtId="0" fontId="13" fillId="2" borderId="5" xfId="0" applyFont="1" applyFill="1" applyBorder="1" applyAlignment="1">
      <alignment horizontal="left" indent="1"/>
    </xf>
    <xf numFmtId="0" fontId="57" fillId="2" borderId="6" xfId="0" applyFont="1" applyFill="1" applyBorder="1" applyAlignment="1">
      <alignment horizontal="left" indent="1"/>
    </xf>
    <xf numFmtId="44" fontId="58" fillId="2" borderId="6" xfId="2" applyFont="1" applyFill="1" applyBorder="1"/>
    <xf numFmtId="0" fontId="58" fillId="2" borderId="6" xfId="0" applyFont="1" applyFill="1" applyBorder="1"/>
    <xf numFmtId="0" fontId="58" fillId="2" borderId="6" xfId="0" applyFont="1" applyFill="1" applyBorder="1" applyAlignment="1">
      <alignment horizontal="right"/>
    </xf>
    <xf numFmtId="0" fontId="59" fillId="2" borderId="6" xfId="0" applyFont="1" applyFill="1" applyBorder="1" applyAlignment="1">
      <alignment horizontal="right"/>
    </xf>
    <xf numFmtId="0" fontId="12" fillId="2" borderId="7" xfId="0" applyFont="1" applyFill="1" applyBorder="1"/>
    <xf numFmtId="0" fontId="8" fillId="2" borderId="0" xfId="0" applyFont="1" applyFill="1" applyAlignment="1">
      <alignment horizontal="left" indent="1"/>
    </xf>
    <xf numFmtId="0" fontId="11" fillId="2" borderId="5" xfId="0" applyFont="1" applyFill="1" applyBorder="1" applyAlignment="1">
      <alignment horizontal="left" indent="1"/>
    </xf>
    <xf numFmtId="0" fontId="16" fillId="2" borderId="6" xfId="0" applyFont="1" applyFill="1" applyBorder="1" applyAlignment="1">
      <alignment horizontal="left" indent="1"/>
    </xf>
    <xf numFmtId="44" fontId="6" fillId="2" borderId="6" xfId="2" applyFont="1" applyFill="1" applyBorder="1"/>
    <xf numFmtId="0" fontId="6" fillId="2" borderId="6" xfId="0" applyFont="1" applyFill="1" applyBorder="1"/>
    <xf numFmtId="0" fontId="6" fillId="2" borderId="6" xfId="0" applyFont="1" applyFill="1" applyBorder="1" applyAlignment="1">
      <alignment horizontal="right"/>
    </xf>
    <xf numFmtId="0" fontId="52" fillId="2" borderId="6" xfId="0" applyFont="1" applyFill="1" applyBorder="1" applyAlignment="1">
      <alignment horizontal="right"/>
    </xf>
    <xf numFmtId="0" fontId="12" fillId="0" borderId="0" xfId="0" applyFont="1" applyAlignment="1">
      <alignment horizontal="right"/>
    </xf>
    <xf numFmtId="165" fontId="51" fillId="2" borderId="0" xfId="2" applyNumberFormat="1" applyFont="1" applyFill="1" applyBorder="1" applyAlignment="1" applyProtection="1">
      <protection locked="0"/>
    </xf>
    <xf numFmtId="43" fontId="51" fillId="2" borderId="0" xfId="1" applyFont="1" applyFill="1" applyBorder="1" applyAlignment="1" applyProtection="1">
      <protection locked="0"/>
    </xf>
    <xf numFmtId="0" fontId="10" fillId="2" borderId="0" xfId="0" applyFont="1" applyFill="1" applyAlignment="1">
      <alignment horizontal="left"/>
    </xf>
    <xf numFmtId="44" fontId="27" fillId="3" borderId="0" xfId="2" applyFont="1" applyFill="1" applyAlignment="1">
      <alignment vertical="center"/>
    </xf>
    <xf numFmtId="0" fontId="53" fillId="2" borderId="0" xfId="0" applyFont="1" applyFill="1" applyAlignment="1">
      <alignment horizontal="right"/>
    </xf>
    <xf numFmtId="0" fontId="53" fillId="0" borderId="0" xfId="0" applyFont="1"/>
    <xf numFmtId="165" fontId="51" fillId="2" borderId="10" xfId="2" applyNumberFormat="1" applyFont="1" applyFill="1" applyBorder="1" applyAlignment="1" applyProtection="1">
      <protection locked="0"/>
    </xf>
    <xf numFmtId="0" fontId="38" fillId="2" borderId="0" xfId="0" applyFont="1" applyFill="1"/>
    <xf numFmtId="0" fontId="61" fillId="2" borderId="0" xfId="0" applyFont="1" applyFill="1"/>
    <xf numFmtId="0" fontId="0" fillId="0" borderId="0" xfId="0" applyAlignment="1">
      <alignment wrapText="1"/>
    </xf>
    <xf numFmtId="165" fontId="53" fillId="2" borderId="6" xfId="2" applyNumberFormat="1" applyFont="1" applyFill="1" applyBorder="1"/>
    <xf numFmtId="44" fontId="25" fillId="2" borderId="13" xfId="2" applyFont="1" applyFill="1" applyBorder="1" applyAlignment="1" applyProtection="1">
      <protection locked="0"/>
    </xf>
    <xf numFmtId="43" fontId="25" fillId="2" borderId="13" xfId="1" applyFont="1" applyFill="1" applyBorder="1" applyAlignment="1" applyProtection="1">
      <alignment vertical="center"/>
      <protection locked="0"/>
    </xf>
    <xf numFmtId="43" fontId="25" fillId="2" borderId="6" xfId="1" applyFont="1" applyFill="1" applyBorder="1" applyAlignment="1" applyProtection="1">
      <alignment vertical="center"/>
      <protection locked="0"/>
    </xf>
    <xf numFmtId="0" fontId="0" fillId="2" borderId="0" xfId="0" applyFill="1" applyAlignment="1">
      <alignment horizontal="left" vertical="top" indent="10"/>
    </xf>
    <xf numFmtId="0" fontId="41" fillId="2" borderId="0" xfId="0" applyFont="1" applyFill="1"/>
    <xf numFmtId="0" fontId="23" fillId="2" borderId="0" xfId="0" applyFont="1" applyFill="1" applyAlignment="1">
      <alignment vertical="top"/>
    </xf>
    <xf numFmtId="0" fontId="32" fillId="2" borderId="0" xfId="0" applyFont="1" applyFill="1" applyAlignment="1">
      <alignment vertical="top"/>
    </xf>
    <xf numFmtId="0" fontId="33" fillId="2" borderId="0" xfId="0" applyFont="1" applyFill="1" applyAlignment="1">
      <alignment vertical="top"/>
    </xf>
    <xf numFmtId="44" fontId="23" fillId="2" borderId="0" xfId="2" applyFont="1" applyFill="1" applyBorder="1" applyAlignment="1">
      <alignment vertical="top"/>
    </xf>
    <xf numFmtId="165" fontId="29" fillId="2" borderId="0" xfId="2" applyNumberFormat="1" applyFont="1" applyFill="1" applyBorder="1" applyAlignment="1" applyProtection="1">
      <alignment horizontal="center" vertical="top"/>
      <protection locked="0"/>
    </xf>
    <xf numFmtId="165" fontId="7" fillId="2" borderId="0" xfId="2" applyNumberFormat="1" applyFont="1" applyFill="1"/>
    <xf numFmtId="165" fontId="32" fillId="4" borderId="3" xfId="2" applyNumberFormat="1" applyFont="1" applyFill="1" applyBorder="1"/>
    <xf numFmtId="164" fontId="32" fillId="4" borderId="3" xfId="1" applyNumberFormat="1" applyFont="1" applyFill="1" applyBorder="1"/>
    <xf numFmtId="9" fontId="32" fillId="4" borderId="3" xfId="3" applyFont="1" applyFill="1" applyBorder="1"/>
    <xf numFmtId="44" fontId="32" fillId="4" borderId="3" xfId="2" applyFont="1" applyFill="1" applyBorder="1"/>
    <xf numFmtId="43" fontId="32" fillId="4" borderId="3" xfId="1" applyFont="1" applyFill="1" applyBorder="1"/>
    <xf numFmtId="43" fontId="25" fillId="4" borderId="3" xfId="1" applyFont="1" applyFill="1" applyBorder="1"/>
    <xf numFmtId="164" fontId="3" fillId="4" borderId="3" xfId="1" applyNumberFormat="1" applyFont="1" applyFill="1" applyBorder="1"/>
    <xf numFmtId="43" fontId="3" fillId="4" borderId="3" xfId="1" applyFont="1" applyFill="1" applyBorder="1"/>
    <xf numFmtId="164" fontId="51" fillId="4" borderId="3" xfId="1" applyNumberFormat="1" applyFont="1" applyFill="1" applyBorder="1"/>
    <xf numFmtId="43" fontId="51" fillId="4" borderId="3" xfId="1" applyFont="1" applyFill="1" applyBorder="1"/>
    <xf numFmtId="164" fontId="51" fillId="4" borderId="3" xfId="1" applyNumberFormat="1" applyFont="1" applyFill="1" applyBorder="1" applyAlignment="1" applyProtection="1">
      <alignment vertical="center"/>
      <protection locked="0"/>
    </xf>
    <xf numFmtId="43" fontId="51" fillId="4" borderId="3" xfId="1" applyFont="1" applyFill="1" applyBorder="1" applyAlignment="1" applyProtection="1">
      <alignment vertical="center"/>
      <protection locked="0"/>
    </xf>
    <xf numFmtId="0" fontId="27" fillId="2" borderId="0" xfId="0" applyFont="1" applyFill="1" applyAlignment="1" applyProtection="1">
      <alignment horizontal="center"/>
      <protection locked="0"/>
    </xf>
    <xf numFmtId="0" fontId="3" fillId="2" borderId="0" xfId="0" applyFont="1" applyFill="1" applyAlignment="1">
      <alignment horizontal="left" vertical="top" wrapText="1"/>
    </xf>
    <xf numFmtId="0" fontId="32" fillId="2" borderId="0" xfId="0" applyFont="1" applyFill="1" applyAlignment="1">
      <alignment horizontal="left" vertical="top" wrapText="1"/>
    </xf>
    <xf numFmtId="0" fontId="24" fillId="2" borderId="0" xfId="0" applyFont="1" applyFill="1" applyAlignment="1">
      <alignment horizontal="left" vertical="top" wrapText="1"/>
    </xf>
    <xf numFmtId="44" fontId="27" fillId="3" borderId="0" xfId="2" applyFont="1" applyFill="1" applyAlignment="1">
      <alignment horizontal="center" vertical="center"/>
    </xf>
    <xf numFmtId="0" fontId="1" fillId="2" borderId="0" xfId="0" applyFont="1" applyFill="1" applyAlignment="1">
      <alignment horizontal="left" vertical="center" wrapText="1"/>
    </xf>
    <xf numFmtId="0" fontId="1" fillId="2" borderId="8"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3" fillId="2" borderId="0" xfId="0" applyFont="1" applyFill="1" applyAlignment="1">
      <alignment horizontal="left" vertical="center" wrapText="1"/>
    </xf>
    <xf numFmtId="0" fontId="9" fillId="2" borderId="1" xfId="0" applyFont="1" applyFill="1" applyBorder="1" applyAlignment="1" applyProtection="1">
      <alignment horizontal="left"/>
      <protection locked="0"/>
    </xf>
    <xf numFmtId="0" fontId="9" fillId="2" borderId="2" xfId="0" applyFont="1" applyFill="1" applyBorder="1" applyAlignment="1" applyProtection="1">
      <alignment horizontal="left"/>
      <protection locked="0"/>
    </xf>
    <xf numFmtId="0" fontId="9" fillId="2" borderId="4" xfId="0" applyFont="1" applyFill="1" applyBorder="1" applyAlignment="1" applyProtection="1">
      <alignment horizontal="left"/>
      <protection locked="0"/>
    </xf>
    <xf numFmtId="0" fontId="2" fillId="2" borderId="0" xfId="0" applyFont="1" applyFill="1" applyAlignment="1">
      <alignment horizontal="left" vertical="center" wrapText="1"/>
    </xf>
    <xf numFmtId="0" fontId="10" fillId="2" borderId="9" xfId="0" applyFont="1" applyFill="1" applyBorder="1" applyAlignment="1">
      <alignment horizontal="left" vertical="center" indent="1"/>
    </xf>
    <xf numFmtId="0" fontId="10" fillId="2" borderId="10" xfId="0" applyFont="1" applyFill="1" applyBorder="1" applyAlignment="1">
      <alignment horizontal="left" vertical="center" indent="1"/>
    </xf>
    <xf numFmtId="0" fontId="10" fillId="2" borderId="12" xfId="0" applyFont="1" applyFill="1" applyBorder="1" applyAlignment="1">
      <alignment horizontal="left" vertical="center" indent="1"/>
    </xf>
    <xf numFmtId="0" fontId="10" fillId="2" borderId="0" xfId="0" applyFont="1" applyFill="1" applyAlignment="1">
      <alignment horizontal="left" vertical="center" indent="1"/>
    </xf>
    <xf numFmtId="0" fontId="10" fillId="2" borderId="15" xfId="0" applyFont="1" applyFill="1" applyBorder="1" applyAlignment="1">
      <alignment horizontal="left" vertical="center" indent="1"/>
    </xf>
    <xf numFmtId="0" fontId="10" fillId="2" borderId="16" xfId="0" applyFont="1" applyFill="1" applyBorder="1" applyAlignment="1">
      <alignment horizontal="left" vertical="center" indent="1"/>
    </xf>
    <xf numFmtId="0" fontId="10" fillId="2" borderId="18" xfId="0" applyFont="1" applyFill="1" applyBorder="1" applyAlignment="1">
      <alignment horizontal="left" vertical="center" indent="1"/>
    </xf>
    <xf numFmtId="0" fontId="10" fillId="2" borderId="19" xfId="0" applyFont="1" applyFill="1" applyBorder="1" applyAlignment="1">
      <alignment horizontal="left" vertical="center" indent="1"/>
    </xf>
    <xf numFmtId="0" fontId="13" fillId="2" borderId="0" xfId="0" applyFont="1" applyFill="1" applyAlignment="1">
      <alignment horizontal="left" vertical="center" wrapText="1"/>
    </xf>
    <xf numFmtId="0" fontId="55" fillId="2" borderId="0" xfId="0" applyFont="1" applyFill="1" applyAlignment="1">
      <alignment horizontal="left" inden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165" fontId="0" fillId="2" borderId="10" xfId="2" applyNumberFormat="1" applyFont="1" applyFill="1" applyBorder="1" applyAlignment="1">
      <alignment horizontal="center" vertical="center" wrapText="1"/>
    </xf>
    <xf numFmtId="165" fontId="0" fillId="2" borderId="0" xfId="2" applyNumberFormat="1" applyFont="1" applyFill="1" applyBorder="1" applyAlignment="1">
      <alignment horizontal="center" vertical="center" wrapText="1"/>
    </xf>
    <xf numFmtId="165" fontId="0" fillId="2" borderId="16" xfId="2" applyNumberFormat="1" applyFont="1" applyFill="1" applyBorder="1" applyAlignment="1">
      <alignment horizontal="center" vertical="center" wrapText="1"/>
    </xf>
    <xf numFmtId="0" fontId="0" fillId="2" borderId="0" xfId="0" applyFill="1" applyAlignment="1">
      <alignment horizontal="left" vertical="top" indent="1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299943</xdr:colOff>
      <xdr:row>1</xdr:row>
      <xdr:rowOff>160030</xdr:rowOff>
    </xdr:from>
    <xdr:to>
      <xdr:col>3</xdr:col>
      <xdr:colOff>1085625</xdr:colOff>
      <xdr:row>3</xdr:row>
      <xdr:rowOff>21509</xdr:rowOff>
    </xdr:to>
    <xdr:pic>
      <xdr:nvPicPr>
        <xdr:cNvPr id="2" name="Picture 1">
          <a:extLst>
            <a:ext uri="{FF2B5EF4-FFF2-40B4-BE49-F238E27FC236}">
              <a16:creationId xmlns:a16="http://schemas.microsoft.com/office/drawing/2014/main" id="{EC4F2913-E0E2-4752-9B0B-B6B2BD4A390F}"/>
            </a:ext>
          </a:extLst>
        </xdr:cNvPr>
        <xdr:cNvPicPr>
          <a:picLocks noChangeAspect="1"/>
        </xdr:cNvPicPr>
      </xdr:nvPicPr>
      <xdr:blipFill>
        <a:blip xmlns:r="http://schemas.openxmlformats.org/officeDocument/2006/relationships" r:embed="rId1"/>
        <a:stretch>
          <a:fillRect/>
        </a:stretch>
      </xdr:blipFill>
      <xdr:spPr>
        <a:xfrm>
          <a:off x="299943" y="384148"/>
          <a:ext cx="2298700" cy="309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389590</xdr:colOff>
      <xdr:row>0</xdr:row>
      <xdr:rowOff>72064</xdr:rowOff>
    </xdr:from>
    <xdr:to>
      <xdr:col>3</xdr:col>
      <xdr:colOff>308833</xdr:colOff>
      <xdr:row>1</xdr:row>
      <xdr:rowOff>148584</xdr:rowOff>
    </xdr:to>
    <xdr:pic>
      <xdr:nvPicPr>
        <xdr:cNvPr id="2" name="Picture 1">
          <a:extLst>
            <a:ext uri="{FF2B5EF4-FFF2-40B4-BE49-F238E27FC236}">
              <a16:creationId xmlns:a16="http://schemas.microsoft.com/office/drawing/2014/main" id="{64DFE83E-2141-4D8B-8CB0-D06313DBF75F}"/>
            </a:ext>
          </a:extLst>
        </xdr:cNvPr>
        <xdr:cNvPicPr>
          <a:picLocks noChangeAspect="1"/>
        </xdr:cNvPicPr>
      </xdr:nvPicPr>
      <xdr:blipFill>
        <a:blip xmlns:r="http://schemas.openxmlformats.org/officeDocument/2006/relationships" r:embed="rId1"/>
        <a:stretch>
          <a:fillRect/>
        </a:stretch>
      </xdr:blipFill>
      <xdr:spPr>
        <a:xfrm>
          <a:off x="389590" y="72064"/>
          <a:ext cx="2298700" cy="309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311150</xdr:colOff>
      <xdr:row>0</xdr:row>
      <xdr:rowOff>60858</xdr:rowOff>
    </xdr:from>
    <xdr:to>
      <xdr:col>5</xdr:col>
      <xdr:colOff>247090</xdr:colOff>
      <xdr:row>1</xdr:row>
      <xdr:rowOff>169090</xdr:rowOff>
    </xdr:to>
    <xdr:pic>
      <xdr:nvPicPr>
        <xdr:cNvPr id="2" name="Picture 1">
          <a:extLst>
            <a:ext uri="{FF2B5EF4-FFF2-40B4-BE49-F238E27FC236}">
              <a16:creationId xmlns:a16="http://schemas.microsoft.com/office/drawing/2014/main" id="{A5F7111C-48DF-4469-93F1-6AD98E4CF917}"/>
            </a:ext>
          </a:extLst>
        </xdr:cNvPr>
        <xdr:cNvPicPr>
          <a:picLocks noChangeAspect="1"/>
        </xdr:cNvPicPr>
      </xdr:nvPicPr>
      <xdr:blipFill>
        <a:blip xmlns:r="http://schemas.openxmlformats.org/officeDocument/2006/relationships" r:embed="rId1"/>
        <a:stretch>
          <a:fillRect/>
        </a:stretch>
      </xdr:blipFill>
      <xdr:spPr>
        <a:xfrm>
          <a:off x="311150" y="60858"/>
          <a:ext cx="2466789" cy="309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0</xdr:row>
      <xdr:rowOff>95250</xdr:rowOff>
    </xdr:from>
    <xdr:to>
      <xdr:col>3</xdr:col>
      <xdr:colOff>2020</xdr:colOff>
      <xdr:row>1</xdr:row>
      <xdr:rowOff>130231</xdr:rowOff>
    </xdr:to>
    <xdr:pic>
      <xdr:nvPicPr>
        <xdr:cNvPr id="2" name="Picture 1">
          <a:extLst>
            <a:ext uri="{FF2B5EF4-FFF2-40B4-BE49-F238E27FC236}">
              <a16:creationId xmlns:a16="http://schemas.microsoft.com/office/drawing/2014/main" id="{C711FB77-B5FD-45F6-A914-D94B9BC855E3}"/>
            </a:ext>
          </a:extLst>
        </xdr:cNvPr>
        <xdr:cNvPicPr>
          <a:picLocks noChangeAspect="1"/>
        </xdr:cNvPicPr>
      </xdr:nvPicPr>
      <xdr:blipFill>
        <a:blip xmlns:r="http://schemas.openxmlformats.org/officeDocument/2006/relationships" r:embed="rId1"/>
        <a:stretch>
          <a:fillRect/>
        </a:stretch>
      </xdr:blipFill>
      <xdr:spPr>
        <a:xfrm>
          <a:off x="285750" y="95250"/>
          <a:ext cx="2124075" cy="2866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311150</xdr:colOff>
      <xdr:row>0</xdr:row>
      <xdr:rowOff>72064</xdr:rowOff>
    </xdr:from>
    <xdr:to>
      <xdr:col>5</xdr:col>
      <xdr:colOff>476922</xdr:colOff>
      <xdr:row>1</xdr:row>
      <xdr:rowOff>159565</xdr:rowOff>
    </xdr:to>
    <xdr:pic>
      <xdr:nvPicPr>
        <xdr:cNvPr id="2" name="Picture 1">
          <a:extLst>
            <a:ext uri="{FF2B5EF4-FFF2-40B4-BE49-F238E27FC236}">
              <a16:creationId xmlns:a16="http://schemas.microsoft.com/office/drawing/2014/main" id="{3F2A43CA-6DA7-4B3F-88A1-7AA2F461DCCD}"/>
            </a:ext>
          </a:extLst>
        </xdr:cNvPr>
        <xdr:cNvPicPr>
          <a:picLocks noChangeAspect="1"/>
        </xdr:cNvPicPr>
      </xdr:nvPicPr>
      <xdr:blipFill>
        <a:blip xmlns:r="http://schemas.openxmlformats.org/officeDocument/2006/relationships" r:embed="rId1"/>
        <a:stretch>
          <a:fillRect/>
        </a:stretch>
      </xdr:blipFill>
      <xdr:spPr>
        <a:xfrm>
          <a:off x="311150" y="72064"/>
          <a:ext cx="2298700" cy="3097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4AC55-72D5-4AE6-BE5C-26C1DEBF5400}">
  <dimension ref="A1:I27"/>
  <sheetViews>
    <sheetView tabSelected="1" view="pageLayout" zoomScaleNormal="100" zoomScaleSheetLayoutView="85" workbookViewId="0">
      <selection activeCell="J1" sqref="J1:XFD1048576"/>
    </sheetView>
  </sheetViews>
  <sheetFormatPr defaultRowHeight="15" x14ac:dyDescent="0.25"/>
  <cols>
    <col min="1" max="1" width="7" customWidth="1"/>
    <col min="2" max="2" width="10.28515625" customWidth="1"/>
    <col min="3" max="3" width="5.28515625" style="21" customWidth="1"/>
    <col min="4" max="4" width="19.85546875" style="25" customWidth="1"/>
    <col min="5" max="5" width="12.140625" style="5" customWidth="1"/>
    <col min="6" max="6" width="7.42578125" customWidth="1"/>
    <col min="7" max="7" width="9.28515625" customWidth="1"/>
    <col min="8" max="8" width="13.140625" style="9" customWidth="1"/>
    <col min="9" max="9" width="5.85546875" customWidth="1"/>
  </cols>
  <sheetData>
    <row r="1" spans="1:9" ht="9" customHeight="1" x14ac:dyDescent="0.35">
      <c r="A1" s="27"/>
      <c r="B1" s="27"/>
      <c r="C1" s="28"/>
      <c r="D1" s="29"/>
      <c r="E1" s="53"/>
      <c r="F1" s="27"/>
      <c r="G1" s="27"/>
      <c r="H1" s="31"/>
      <c r="I1" s="27"/>
    </row>
    <row r="2" spans="1:9" ht="20.25" customHeight="1" x14ac:dyDescent="0.35">
      <c r="A2" s="27"/>
      <c r="B2" s="27"/>
      <c r="C2" s="28"/>
      <c r="D2" s="29"/>
      <c r="E2" s="53" t="s">
        <v>19</v>
      </c>
      <c r="F2" s="27"/>
      <c r="G2" s="27"/>
      <c r="H2" s="31"/>
      <c r="I2" s="27"/>
    </row>
    <row r="3" spans="1:9" x14ac:dyDescent="0.25">
      <c r="A3" s="27"/>
      <c r="B3" s="27"/>
      <c r="C3" s="28"/>
      <c r="D3" s="29"/>
      <c r="E3" s="52" t="s">
        <v>20</v>
      </c>
      <c r="F3" s="27"/>
      <c r="G3" s="27"/>
      <c r="H3" s="31"/>
      <c r="I3" s="27"/>
    </row>
    <row r="4" spans="1:9" s="1" customFormat="1" x14ac:dyDescent="0.25">
      <c r="A4" s="27"/>
      <c r="B4" s="27"/>
      <c r="C4" s="28"/>
      <c r="D4" s="29"/>
      <c r="E4" s="52" t="s">
        <v>21</v>
      </c>
      <c r="F4" s="27"/>
      <c r="G4" s="27"/>
      <c r="H4" s="31"/>
      <c r="I4" s="27"/>
    </row>
    <row r="5" spans="1:9" s="1" customFormat="1" ht="9" customHeight="1" x14ac:dyDescent="0.25">
      <c r="A5" s="27"/>
      <c r="B5" s="27"/>
      <c r="C5" s="28"/>
      <c r="D5" s="29"/>
      <c r="E5" s="30"/>
      <c r="F5" s="27"/>
      <c r="G5" s="27"/>
      <c r="H5" s="31"/>
      <c r="I5" s="27"/>
    </row>
    <row r="6" spans="1:9" x14ac:dyDescent="0.25">
      <c r="A6" s="38"/>
      <c r="B6" s="38"/>
      <c r="C6" s="38"/>
      <c r="D6" s="38"/>
      <c r="E6" s="4"/>
      <c r="F6" s="38"/>
      <c r="G6" s="38"/>
      <c r="H6" s="35"/>
      <c r="I6" s="38"/>
    </row>
    <row r="7" spans="1:9" ht="18.75" x14ac:dyDescent="0.3">
      <c r="A7" s="38"/>
      <c r="B7" s="40"/>
      <c r="C7" s="217"/>
      <c r="D7" s="217"/>
      <c r="E7" s="217"/>
      <c r="F7" s="217"/>
      <c r="G7" s="217"/>
      <c r="H7" s="33"/>
      <c r="I7" s="38"/>
    </row>
    <row r="8" spans="1:9" ht="18.75" hidden="1" customHeight="1" x14ac:dyDescent="0.3">
      <c r="A8" s="38"/>
      <c r="B8" s="38"/>
      <c r="C8" s="42"/>
      <c r="D8" s="41"/>
      <c r="E8" s="41"/>
      <c r="F8" s="41"/>
      <c r="G8" s="41"/>
      <c r="H8" s="41"/>
      <c r="I8" s="38"/>
    </row>
    <row r="9" spans="1:9" ht="18.75" hidden="1" customHeight="1" x14ac:dyDescent="0.3">
      <c r="A9" s="38"/>
      <c r="B9" s="38"/>
      <c r="C9" s="42"/>
      <c r="D9" s="41"/>
      <c r="E9" s="41"/>
      <c r="F9" s="41"/>
      <c r="G9" s="41"/>
      <c r="H9" s="41"/>
      <c r="I9" s="38"/>
    </row>
    <row r="10" spans="1:9" ht="18.75" hidden="1" customHeight="1" x14ac:dyDescent="0.3">
      <c r="A10" s="38"/>
      <c r="B10" s="38"/>
      <c r="C10" s="42"/>
      <c r="D10" s="38"/>
      <c r="E10" s="34"/>
      <c r="F10" s="38"/>
      <c r="G10" s="38"/>
      <c r="H10" s="35"/>
      <c r="I10" s="38"/>
    </row>
    <row r="11" spans="1:9" ht="18.75" hidden="1" customHeight="1" x14ac:dyDescent="0.3">
      <c r="A11" s="38"/>
      <c r="B11" s="38"/>
      <c r="C11" s="42"/>
      <c r="D11" s="38"/>
      <c r="E11" s="34"/>
      <c r="F11" s="38"/>
      <c r="G11" s="38"/>
      <c r="H11" s="35"/>
      <c r="I11" s="38"/>
    </row>
    <row r="12" spans="1:9" ht="18.75" hidden="1" customHeight="1" x14ac:dyDescent="0.3">
      <c r="A12" s="38"/>
      <c r="B12" s="38"/>
      <c r="C12" s="42"/>
      <c r="D12" s="38"/>
      <c r="E12" s="34"/>
      <c r="F12" s="38"/>
      <c r="G12" s="38"/>
      <c r="H12" s="35"/>
      <c r="I12" s="38"/>
    </row>
    <row r="13" spans="1:9" ht="15.75" customHeight="1" x14ac:dyDescent="0.3">
      <c r="A13" s="38"/>
      <c r="B13" s="38"/>
      <c r="C13" s="42"/>
      <c r="D13" s="38"/>
      <c r="E13" s="34"/>
      <c r="F13" s="51"/>
      <c r="G13" s="39"/>
      <c r="H13" s="43"/>
      <c r="I13" s="38"/>
    </row>
    <row r="14" spans="1:9" ht="85.5" customHeight="1" x14ac:dyDescent="0.25">
      <c r="A14" s="38"/>
      <c r="B14" s="218" t="s">
        <v>22</v>
      </c>
      <c r="C14" s="218"/>
      <c r="D14" s="218"/>
      <c r="E14" s="218"/>
      <c r="F14" s="218"/>
      <c r="G14" s="218"/>
      <c r="H14" s="218"/>
      <c r="I14" s="38"/>
    </row>
    <row r="15" spans="1:9" ht="19.5" customHeight="1" x14ac:dyDescent="0.25">
      <c r="A15" s="38"/>
      <c r="B15" s="219"/>
      <c r="C15" s="219"/>
      <c r="D15" s="219"/>
      <c r="E15" s="219"/>
      <c r="F15" s="219"/>
      <c r="G15" s="219"/>
      <c r="H15" s="219"/>
      <c r="I15" s="38"/>
    </row>
    <row r="16" spans="1:9" ht="156.75" customHeight="1" x14ac:dyDescent="0.25">
      <c r="A16" s="38"/>
      <c r="B16" s="218" t="s">
        <v>86</v>
      </c>
      <c r="C16" s="218"/>
      <c r="D16" s="218"/>
      <c r="E16" s="218"/>
      <c r="F16" s="218"/>
      <c r="G16" s="218"/>
      <c r="H16" s="218"/>
      <c r="I16" s="38"/>
    </row>
    <row r="17" spans="1:9" ht="72.75" customHeight="1" x14ac:dyDescent="0.25">
      <c r="A17" s="38"/>
      <c r="B17" s="218" t="s">
        <v>87</v>
      </c>
      <c r="C17" s="218"/>
      <c r="D17" s="218"/>
      <c r="E17" s="218"/>
      <c r="F17" s="218"/>
      <c r="G17" s="218"/>
      <c r="H17" s="218"/>
      <c r="I17" s="38"/>
    </row>
    <row r="18" spans="1:9" ht="92.45" customHeight="1" x14ac:dyDescent="0.25">
      <c r="A18" s="38"/>
      <c r="B18" s="220" t="s">
        <v>81</v>
      </c>
      <c r="C18" s="220"/>
      <c r="D18" s="220"/>
      <c r="E18" s="220"/>
      <c r="F18" s="220"/>
      <c r="G18" s="220"/>
      <c r="H18" s="220"/>
      <c r="I18" s="38"/>
    </row>
    <row r="19" spans="1:9" ht="18.75" customHeight="1" x14ac:dyDescent="0.25">
      <c r="A19" s="38"/>
      <c r="B19" s="200" t="s">
        <v>18</v>
      </c>
      <c r="C19" s="201"/>
      <c r="D19" s="199"/>
      <c r="E19" s="202"/>
      <c r="F19" s="199"/>
      <c r="G19" s="199"/>
      <c r="H19" s="203"/>
      <c r="I19" s="38"/>
    </row>
    <row r="20" spans="1:9" ht="15" customHeight="1" x14ac:dyDescent="0.25">
      <c r="A20" s="38"/>
      <c r="B20" s="38"/>
      <c r="C20" s="38"/>
      <c r="D20" s="38"/>
      <c r="E20" s="36"/>
      <c r="F20" s="38"/>
      <c r="G20" s="38"/>
      <c r="H20" s="35"/>
      <c r="I20" s="38"/>
    </row>
    <row r="21" spans="1:9" ht="15" customHeight="1" x14ac:dyDescent="0.25">
      <c r="A21" s="38"/>
      <c r="B21" s="38"/>
      <c r="C21" s="38"/>
      <c r="D21" s="38"/>
      <c r="E21" s="34"/>
      <c r="F21" s="38"/>
      <c r="G21" s="38"/>
      <c r="H21" s="35"/>
      <c r="I21" s="38"/>
    </row>
    <row r="22" spans="1:9" ht="22.5" customHeight="1" x14ac:dyDescent="0.35">
      <c r="A22" s="38"/>
      <c r="B22" s="38"/>
      <c r="C22" s="44"/>
      <c r="D22" s="38"/>
      <c r="E22" s="34"/>
      <c r="F22" s="38"/>
      <c r="G22" s="38"/>
      <c r="H22" s="47"/>
      <c r="I22" s="38"/>
    </row>
    <row r="23" spans="1:9" ht="15" customHeight="1" x14ac:dyDescent="0.25">
      <c r="A23" s="38"/>
      <c r="B23" s="38"/>
      <c r="C23" s="38"/>
      <c r="D23" s="38"/>
      <c r="E23" s="34"/>
      <c r="F23" s="38"/>
      <c r="G23" s="38"/>
      <c r="H23" s="35"/>
      <c r="I23" s="38"/>
    </row>
    <row r="24" spans="1:9" ht="22.5" customHeight="1" x14ac:dyDescent="0.35">
      <c r="A24" s="38"/>
      <c r="B24" s="76"/>
      <c r="C24" s="44"/>
      <c r="D24" s="38"/>
      <c r="E24" s="34"/>
      <c r="F24" s="38"/>
      <c r="G24" s="38"/>
      <c r="H24" s="47"/>
      <c r="I24" s="38"/>
    </row>
    <row r="25" spans="1:9" ht="15" customHeight="1" x14ac:dyDescent="0.25">
      <c r="A25" s="38"/>
      <c r="B25" s="38"/>
      <c r="C25" s="48"/>
      <c r="D25" s="38"/>
      <c r="E25" s="34"/>
      <c r="F25" s="38"/>
      <c r="G25" s="38"/>
      <c r="H25" s="35"/>
      <c r="I25" s="38"/>
    </row>
    <row r="26" spans="1:9" ht="15" customHeight="1" x14ac:dyDescent="0.25">
      <c r="A26" s="38"/>
      <c r="B26" s="38"/>
      <c r="C26" s="48"/>
      <c r="D26" s="38"/>
      <c r="E26" s="34"/>
      <c r="F26" s="38"/>
      <c r="G26" s="38"/>
      <c r="H26" s="35"/>
      <c r="I26" s="38"/>
    </row>
    <row r="27" spans="1:9" ht="18.75" customHeight="1" x14ac:dyDescent="0.35">
      <c r="B27" s="54" t="s">
        <v>50</v>
      </c>
      <c r="C27" s="44"/>
      <c r="D27" s="45"/>
      <c r="E27" s="46"/>
      <c r="F27" s="45"/>
      <c r="G27" s="45"/>
      <c r="H27" s="47"/>
      <c r="I27" s="38"/>
    </row>
  </sheetData>
  <sheetProtection algorithmName="SHA-512" hashValue="g/XlVFsVwjvUIQeewoLVHs0vrNkXp6vPZwzAP2ZpuKZsJrfxybHyluHO78di8BNMca8ZIwE1xbmDbOUQMDV6oQ==" saltValue="AGT8w38wvvGDDwMOYb3GsA==" spinCount="100000" sheet="1" objects="1" scenarios="1"/>
  <mergeCells count="6">
    <mergeCell ref="C7:G7"/>
    <mergeCell ref="B14:H14"/>
    <mergeCell ref="B15:H15"/>
    <mergeCell ref="B16:H16"/>
    <mergeCell ref="B18:H18"/>
    <mergeCell ref="B17:H17"/>
  </mergeCells>
  <pageMargins left="0.7" right="0.7" top="0.5" bottom="0.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70156-2AC1-4EF0-848B-05DCDF2018B5}">
  <dimension ref="A1:J36"/>
  <sheetViews>
    <sheetView view="pageLayout" zoomScaleNormal="100" zoomScaleSheetLayoutView="85" workbookViewId="0">
      <selection activeCell="D6" sqref="D6:H6"/>
    </sheetView>
  </sheetViews>
  <sheetFormatPr defaultRowHeight="15" x14ac:dyDescent="0.25"/>
  <cols>
    <col min="1" max="1" width="9.5703125" customWidth="1"/>
    <col min="2" max="2" width="12.140625" customWidth="1"/>
    <col min="3" max="3" width="14" style="21" customWidth="1"/>
    <col min="4" max="4" width="8.42578125" style="25" customWidth="1"/>
    <col min="5" max="5" width="12.140625" style="5" customWidth="1"/>
    <col min="6" max="6" width="6.5703125" customWidth="1"/>
    <col min="7" max="7" width="9.28515625" customWidth="1"/>
    <col min="8" max="8" width="11" style="9" customWidth="1"/>
    <col min="9" max="9" width="9" style="7" customWidth="1"/>
    <col min="10" max="10" width="9" style="9" customWidth="1"/>
  </cols>
  <sheetData>
    <row r="1" spans="1:10" ht="19.5" customHeight="1" x14ac:dyDescent="0.25">
      <c r="A1" s="27"/>
      <c r="B1" s="27"/>
      <c r="C1" s="28"/>
      <c r="D1" s="29"/>
      <c r="E1" s="221" t="s">
        <v>19</v>
      </c>
      <c r="F1" s="221"/>
      <c r="G1" s="221"/>
      <c r="H1" s="221"/>
      <c r="I1" s="57"/>
      <c r="J1" s="57"/>
    </row>
    <row r="2" spans="1:10" x14ac:dyDescent="0.25">
      <c r="A2" s="27"/>
      <c r="B2" s="27"/>
      <c r="C2" s="28"/>
      <c r="D2" s="29"/>
      <c r="E2" s="221"/>
      <c r="F2" s="221"/>
      <c r="G2" s="221"/>
      <c r="H2" s="221"/>
      <c r="I2" s="57"/>
      <c r="J2" s="57"/>
    </row>
    <row r="3" spans="1:10" ht="23.25" customHeight="1" x14ac:dyDescent="0.25">
      <c r="A3" s="38"/>
      <c r="B3" s="38"/>
      <c r="C3" s="38"/>
      <c r="D3" s="38"/>
      <c r="E3" s="4"/>
      <c r="F3" s="38"/>
      <c r="G3" s="38"/>
      <c r="H3" s="35"/>
      <c r="I3" s="39"/>
      <c r="J3" s="35"/>
    </row>
    <row r="4" spans="1:10" ht="75.75" customHeight="1" x14ac:dyDescent="0.25">
      <c r="A4" s="38"/>
      <c r="B4" s="218" t="s">
        <v>77</v>
      </c>
      <c r="C4" s="218"/>
      <c r="D4" s="218"/>
      <c r="E4" s="218"/>
      <c r="F4" s="218"/>
      <c r="G4" s="218"/>
      <c r="H4" s="218"/>
      <c r="I4" s="218"/>
      <c r="J4" s="1"/>
    </row>
    <row r="5" spans="1:10" ht="17.25" customHeight="1" x14ac:dyDescent="0.25">
      <c r="A5" s="38"/>
      <c r="B5" s="227"/>
      <c r="C5" s="227"/>
      <c r="D5" s="227"/>
      <c r="E5" s="227"/>
      <c r="F5" s="227"/>
      <c r="G5" s="227"/>
      <c r="H5" s="227"/>
      <c r="I5" s="227"/>
      <c r="J5" s="1"/>
    </row>
    <row r="6" spans="1:10" ht="17.25" customHeight="1" x14ac:dyDescent="0.25">
      <c r="A6" s="38"/>
      <c r="B6" s="222" t="s">
        <v>48</v>
      </c>
      <c r="C6" s="223"/>
      <c r="D6" s="224" t="s">
        <v>88</v>
      </c>
      <c r="E6" s="225"/>
      <c r="F6" s="225"/>
      <c r="G6" s="225"/>
      <c r="H6" s="226"/>
      <c r="I6" s="89"/>
      <c r="J6" s="1"/>
    </row>
    <row r="7" spans="1:10" ht="17.25" customHeight="1" x14ac:dyDescent="0.25">
      <c r="A7" s="38"/>
      <c r="B7" s="89"/>
      <c r="C7" s="89"/>
      <c r="D7" s="89"/>
      <c r="E7" s="89"/>
      <c r="F7" s="89"/>
      <c r="G7" s="89"/>
      <c r="H7" s="89"/>
      <c r="I7" s="89"/>
      <c r="J7" s="1"/>
    </row>
    <row r="8" spans="1:10" ht="18.75" customHeight="1" x14ac:dyDescent="0.25">
      <c r="A8" s="38"/>
      <c r="B8" s="77" t="s">
        <v>31</v>
      </c>
      <c r="C8" s="38"/>
      <c r="D8" s="38"/>
      <c r="E8" s="36"/>
      <c r="F8" s="38"/>
      <c r="G8" s="38"/>
      <c r="H8" s="35"/>
      <c r="I8" s="39"/>
      <c r="J8" s="35"/>
    </row>
    <row r="9" spans="1:10" ht="17.25" customHeight="1" x14ac:dyDescent="0.25">
      <c r="A9" s="38"/>
      <c r="B9" s="56" t="s">
        <v>9</v>
      </c>
      <c r="C9" s="38"/>
      <c r="D9" s="38"/>
      <c r="E9" s="205">
        <v>400000</v>
      </c>
      <c r="F9" s="55"/>
      <c r="G9" s="38"/>
      <c r="H9" s="35"/>
      <c r="I9" s="39"/>
      <c r="J9" s="35"/>
    </row>
    <row r="10" spans="1:10" ht="17.25" customHeight="1" x14ac:dyDescent="0.25">
      <c r="A10" s="38"/>
      <c r="B10" s="56" t="s">
        <v>39</v>
      </c>
      <c r="C10" s="38"/>
      <c r="D10" s="38"/>
      <c r="E10" s="205">
        <v>350000</v>
      </c>
      <c r="F10" s="55"/>
      <c r="G10" s="38"/>
      <c r="H10" s="35"/>
      <c r="I10" s="39"/>
      <c r="J10" s="35"/>
    </row>
    <row r="11" spans="1:10" ht="17.25" customHeight="1" x14ac:dyDescent="0.25">
      <c r="A11" s="38"/>
      <c r="B11" s="56" t="s">
        <v>78</v>
      </c>
      <c r="C11" s="38"/>
      <c r="D11" s="38"/>
      <c r="E11" s="205">
        <v>100000</v>
      </c>
      <c r="F11" s="55"/>
      <c r="G11" s="38"/>
      <c r="H11" s="35"/>
      <c r="I11" s="39"/>
      <c r="J11" s="35"/>
    </row>
    <row r="12" spans="1:10" ht="17.25" customHeight="1" x14ac:dyDescent="0.35">
      <c r="A12" s="38"/>
      <c r="B12" s="56" t="s">
        <v>38</v>
      </c>
      <c r="C12" s="44"/>
      <c r="D12" s="38"/>
      <c r="E12" s="206">
        <v>20</v>
      </c>
      <c r="F12" s="55" t="s">
        <v>51</v>
      </c>
      <c r="G12" s="38"/>
      <c r="H12" s="47"/>
      <c r="I12" s="39"/>
      <c r="J12" s="47"/>
    </row>
    <row r="13" spans="1:10" ht="17.25" customHeight="1" x14ac:dyDescent="0.25">
      <c r="A13" s="38"/>
      <c r="B13" s="56" t="s">
        <v>40</v>
      </c>
      <c r="C13" s="38"/>
      <c r="D13" s="38"/>
      <c r="E13" s="207">
        <v>0.03</v>
      </c>
      <c r="F13" s="87"/>
      <c r="G13" s="55" t="s">
        <v>30</v>
      </c>
      <c r="H13" s="35"/>
      <c r="I13" s="39"/>
      <c r="J13" s="35"/>
    </row>
    <row r="14" spans="1:10" ht="17.25" customHeight="1" x14ac:dyDescent="0.25">
      <c r="A14" s="38"/>
      <c r="B14" s="56" t="s">
        <v>33</v>
      </c>
      <c r="C14" s="38"/>
      <c r="D14" s="38"/>
      <c r="E14" s="206">
        <v>400</v>
      </c>
      <c r="F14" s="55" t="s">
        <v>23</v>
      </c>
      <c r="G14" s="55"/>
      <c r="H14" s="35"/>
      <c r="I14" s="39"/>
      <c r="J14" s="35"/>
    </row>
    <row r="15" spans="1:10" ht="15" customHeight="1" x14ac:dyDescent="0.25">
      <c r="A15" s="38"/>
      <c r="B15" s="56"/>
      <c r="C15" s="48"/>
      <c r="D15" s="38"/>
      <c r="E15" s="34"/>
      <c r="F15" s="55"/>
      <c r="G15" s="38"/>
      <c r="H15" s="35"/>
      <c r="I15" s="39"/>
      <c r="J15" s="35"/>
    </row>
    <row r="16" spans="1:10" ht="18.75" customHeight="1" x14ac:dyDescent="0.25">
      <c r="A16" s="38"/>
      <c r="B16" s="77" t="s">
        <v>32</v>
      </c>
      <c r="C16" s="48"/>
      <c r="D16" s="38"/>
      <c r="E16" s="36"/>
      <c r="F16" s="55"/>
      <c r="G16" s="38"/>
      <c r="H16" s="35"/>
      <c r="I16" s="39"/>
      <c r="J16" s="35"/>
    </row>
    <row r="17" spans="1:10" ht="17.25" customHeight="1" x14ac:dyDescent="0.25">
      <c r="A17" s="38"/>
      <c r="B17" s="56" t="s">
        <v>9</v>
      </c>
      <c r="C17" s="48"/>
      <c r="D17" s="38"/>
      <c r="E17" s="205">
        <v>200000</v>
      </c>
      <c r="F17" s="55"/>
      <c r="G17" s="38"/>
      <c r="H17" s="35"/>
      <c r="I17" s="39"/>
      <c r="J17" s="35"/>
    </row>
    <row r="18" spans="1:10" ht="17.25" customHeight="1" x14ac:dyDescent="0.25">
      <c r="A18" s="38"/>
      <c r="B18" s="56" t="s">
        <v>39</v>
      </c>
      <c r="C18" s="48"/>
      <c r="D18" s="38"/>
      <c r="E18" s="205">
        <v>175000</v>
      </c>
      <c r="F18" s="55"/>
      <c r="G18" s="38"/>
      <c r="H18" s="35"/>
      <c r="I18" s="39"/>
      <c r="J18" s="35"/>
    </row>
    <row r="19" spans="1:10" ht="17.25" customHeight="1" x14ac:dyDescent="0.25">
      <c r="A19" s="38"/>
      <c r="B19" s="56" t="s">
        <v>78</v>
      </c>
      <c r="C19" s="48"/>
      <c r="D19" s="38"/>
      <c r="E19" s="205">
        <v>50000</v>
      </c>
      <c r="F19" s="55"/>
      <c r="G19" s="38"/>
      <c r="H19" s="35"/>
      <c r="I19" s="39"/>
      <c r="J19" s="35"/>
    </row>
    <row r="20" spans="1:10" ht="17.25" customHeight="1" x14ac:dyDescent="0.25">
      <c r="A20" s="38"/>
      <c r="B20" s="56" t="s">
        <v>38</v>
      </c>
      <c r="C20" s="48"/>
      <c r="D20" s="38"/>
      <c r="E20" s="206">
        <v>10</v>
      </c>
      <c r="F20" s="55" t="s">
        <v>51</v>
      </c>
      <c r="G20" s="38"/>
      <c r="H20" s="35"/>
      <c r="I20" s="39"/>
      <c r="J20" s="35"/>
    </row>
    <row r="21" spans="1:10" ht="17.25" customHeight="1" x14ac:dyDescent="0.25">
      <c r="A21" s="38"/>
      <c r="B21" s="56" t="s">
        <v>40</v>
      </c>
      <c r="C21" s="38"/>
      <c r="D21" s="38"/>
      <c r="E21" s="207">
        <v>0.03</v>
      </c>
      <c r="F21" s="87"/>
      <c r="G21" s="55" t="s">
        <v>30</v>
      </c>
      <c r="H21" s="35"/>
      <c r="I21" s="39"/>
      <c r="J21" s="35"/>
    </row>
    <row r="22" spans="1:10" ht="17.25" customHeight="1" x14ac:dyDescent="0.25">
      <c r="A22" s="38"/>
      <c r="B22" s="56" t="s">
        <v>33</v>
      </c>
      <c r="C22" s="38"/>
      <c r="D22" s="38"/>
      <c r="E22" s="206">
        <v>1500</v>
      </c>
      <c r="F22" s="55" t="s">
        <v>24</v>
      </c>
      <c r="G22" s="55"/>
      <c r="H22" s="35"/>
      <c r="I22" s="39"/>
      <c r="J22" s="35"/>
    </row>
    <row r="23" spans="1:10" ht="15" customHeight="1" x14ac:dyDescent="0.25">
      <c r="A23" s="38"/>
      <c r="B23" s="56"/>
      <c r="C23" s="48"/>
      <c r="D23" s="38"/>
      <c r="E23" s="34"/>
      <c r="F23" s="55"/>
      <c r="G23" s="38"/>
      <c r="H23" s="35"/>
      <c r="I23" s="39"/>
      <c r="J23" s="35"/>
    </row>
    <row r="24" spans="1:10" ht="18.75" customHeight="1" x14ac:dyDescent="0.25">
      <c r="A24" s="38"/>
      <c r="B24" s="77" t="s">
        <v>29</v>
      </c>
      <c r="C24" s="48"/>
      <c r="D24" s="38"/>
      <c r="E24" s="34"/>
      <c r="F24" s="55"/>
      <c r="G24" s="38"/>
      <c r="H24" s="35"/>
      <c r="I24" s="39"/>
      <c r="J24" s="35"/>
    </row>
    <row r="25" spans="1:10" ht="17.25" customHeight="1" x14ac:dyDescent="0.35">
      <c r="A25" s="38"/>
      <c r="B25" s="56" t="s">
        <v>27</v>
      </c>
      <c r="C25" s="44"/>
      <c r="D25" s="38"/>
      <c r="E25" s="207">
        <v>0.05</v>
      </c>
      <c r="F25" s="55"/>
      <c r="G25" s="88"/>
      <c r="H25" s="47"/>
      <c r="I25" s="39"/>
      <c r="J25" s="47"/>
    </row>
    <row r="26" spans="1:10" ht="17.25" customHeight="1" x14ac:dyDescent="0.25">
      <c r="A26" s="38"/>
      <c r="B26" s="56" t="s">
        <v>13</v>
      </c>
      <c r="C26" s="38"/>
      <c r="D26" s="38"/>
      <c r="E26" s="208">
        <v>4</v>
      </c>
      <c r="F26" s="55" t="s">
        <v>14</v>
      </c>
      <c r="G26" s="38"/>
      <c r="H26" s="35"/>
      <c r="I26" s="39"/>
      <c r="J26" s="35"/>
    </row>
    <row r="27" spans="1:10" ht="17.25" customHeight="1" x14ac:dyDescent="0.25">
      <c r="A27" s="38"/>
      <c r="B27" s="56" t="s">
        <v>42</v>
      </c>
      <c r="C27" s="38"/>
      <c r="D27" s="38"/>
      <c r="E27" s="209">
        <v>0.5</v>
      </c>
      <c r="F27" s="55" t="s">
        <v>52</v>
      </c>
      <c r="G27" s="38"/>
      <c r="H27" s="35"/>
      <c r="I27" s="39"/>
      <c r="J27" s="35"/>
    </row>
    <row r="28" spans="1:10" ht="17.25" customHeight="1" x14ac:dyDescent="0.25">
      <c r="A28" s="38"/>
      <c r="B28" s="56" t="s">
        <v>28</v>
      </c>
      <c r="C28" s="38"/>
      <c r="D28" s="38"/>
      <c r="E28" s="208">
        <v>25</v>
      </c>
      <c r="F28" s="55" t="s">
        <v>83</v>
      </c>
      <c r="G28" s="38"/>
      <c r="H28" s="35"/>
      <c r="I28" s="39"/>
      <c r="J28" s="35"/>
    </row>
    <row r="29" spans="1:10" ht="17.25" customHeight="1" x14ac:dyDescent="0.25">
      <c r="A29" s="38"/>
      <c r="B29" s="56" t="s">
        <v>47</v>
      </c>
      <c r="C29" s="38"/>
      <c r="D29" s="38"/>
      <c r="E29" s="209">
        <v>12</v>
      </c>
      <c r="F29" s="55" t="s">
        <v>24</v>
      </c>
      <c r="G29" s="38"/>
      <c r="H29" s="35"/>
      <c r="I29" s="39"/>
      <c r="J29" s="35"/>
    </row>
    <row r="30" spans="1:10" ht="17.25" customHeight="1" x14ac:dyDescent="0.35">
      <c r="A30" s="38"/>
      <c r="B30" s="56" t="s">
        <v>46</v>
      </c>
      <c r="C30" s="49"/>
      <c r="D30" s="38"/>
      <c r="E30" s="209">
        <v>12</v>
      </c>
      <c r="F30" t="s">
        <v>24</v>
      </c>
      <c r="G30" s="38"/>
      <c r="H30" s="37"/>
      <c r="I30" s="50"/>
      <c r="J30" s="37"/>
    </row>
    <row r="31" spans="1:10" x14ac:dyDescent="0.25">
      <c r="A31" s="1"/>
      <c r="B31" s="1"/>
      <c r="C31" s="15"/>
      <c r="D31" s="22"/>
      <c r="E31" s="4"/>
      <c r="F31" s="1"/>
      <c r="G31" s="1"/>
      <c r="H31" s="204"/>
      <c r="I31" s="6"/>
      <c r="J31" s="204"/>
    </row>
    <row r="32" spans="1:10" x14ac:dyDescent="0.25">
      <c r="A32" s="1"/>
      <c r="B32" s="1"/>
      <c r="C32" s="15"/>
      <c r="D32" s="22"/>
      <c r="E32" s="4"/>
      <c r="F32" s="1"/>
      <c r="G32" s="1"/>
      <c r="H32" s="204"/>
      <c r="I32" s="6"/>
      <c r="J32" s="204"/>
    </row>
    <row r="33" spans="1:10" x14ac:dyDescent="0.25">
      <c r="A33" s="1"/>
      <c r="B33" s="1"/>
      <c r="C33" s="15"/>
      <c r="D33" s="22"/>
      <c r="E33" s="4"/>
      <c r="F33" s="1"/>
      <c r="G33" s="1"/>
      <c r="H33" s="204"/>
      <c r="I33" s="6"/>
      <c r="J33" s="204"/>
    </row>
    <row r="34" spans="1:10" x14ac:dyDescent="0.25">
      <c r="A34" s="1"/>
      <c r="B34" s="1"/>
      <c r="C34" s="15"/>
      <c r="D34" s="22"/>
      <c r="E34" s="4"/>
      <c r="F34" s="1"/>
      <c r="G34" s="1"/>
      <c r="H34" s="204"/>
      <c r="I34" s="6"/>
      <c r="J34" s="204"/>
    </row>
    <row r="35" spans="1:10" x14ac:dyDescent="0.25">
      <c r="A35" s="1"/>
      <c r="B35" s="1"/>
      <c r="C35" s="15"/>
      <c r="D35" s="22"/>
      <c r="E35" s="4"/>
      <c r="F35" s="1"/>
      <c r="G35" s="1"/>
      <c r="H35" s="204"/>
      <c r="I35" s="6"/>
      <c r="J35" s="204"/>
    </row>
    <row r="36" spans="1:10" x14ac:dyDescent="0.25">
      <c r="A36" s="1"/>
      <c r="B36" s="1"/>
      <c r="C36" s="15"/>
      <c r="D36" s="22"/>
      <c r="E36" s="4"/>
      <c r="F36" s="1"/>
      <c r="G36" s="1"/>
      <c r="H36" s="204"/>
      <c r="I36" s="6"/>
      <c r="J36" s="204"/>
    </row>
  </sheetData>
  <sheetProtection algorithmName="SHA-512" hashValue="5xR4GWQ8bnp8sSFHnJRLUdTtByby/2Fo+2HEi0sHG+MQLgXYuNCpIRHfdbOCnTRs6S9PG9xU95uDk1wBlFhoRQ==" saltValue="TNY63BpVpdtBJbBSfMJNfg==" spinCount="100000" sheet="1" objects="1" scenarios="1"/>
  <protectedRanges>
    <protectedRange sqref="D6" name="Tractor and Implement"/>
    <protectedRange sqref="E9:E14" name="Tractor Ownership Costs"/>
    <protectedRange sqref="E17:E22" name="Implement Ownership Costs"/>
    <protectedRange sqref="E25:E30" name="Operating Costs"/>
  </protectedRanges>
  <mergeCells count="5">
    <mergeCell ref="E1:H2"/>
    <mergeCell ref="B6:C6"/>
    <mergeCell ref="D6:H6"/>
    <mergeCell ref="B5:I5"/>
    <mergeCell ref="B4:I4"/>
  </mergeCells>
  <pageMargins left="0.25" right="0.25"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B4B65-4706-4752-9466-177C41281A53}">
  <dimension ref="A1:J38"/>
  <sheetViews>
    <sheetView view="pageLayout" zoomScaleNormal="100" zoomScaleSheetLayoutView="85" workbookViewId="0">
      <selection activeCell="D5" sqref="D5:I5"/>
    </sheetView>
  </sheetViews>
  <sheetFormatPr defaultRowHeight="15" x14ac:dyDescent="0.25"/>
  <cols>
    <col min="1" max="1" width="11.42578125" customWidth="1"/>
    <col min="2" max="2" width="6.5703125" style="21" customWidth="1"/>
    <col min="3" max="3" width="9.42578125" style="25" customWidth="1"/>
    <col min="4" max="4" width="5.5703125" style="5" customWidth="1"/>
    <col min="5" max="5" width="2.28515625" customWidth="1"/>
    <col min="6" max="6" width="20" customWidth="1"/>
    <col min="7" max="7" width="12.7109375" style="73" customWidth="1"/>
    <col min="8" max="8" width="4.5703125" style="74" customWidth="1"/>
    <col min="9" max="9" width="6.7109375" style="75" customWidth="1"/>
    <col min="10" max="10" width="10.28515625" style="75" customWidth="1"/>
  </cols>
  <sheetData>
    <row r="1" spans="1:10" ht="16.5" customHeight="1" x14ac:dyDescent="0.25">
      <c r="A1" s="27"/>
      <c r="B1" s="28"/>
      <c r="C1" s="29"/>
      <c r="D1" s="30"/>
      <c r="E1" s="27"/>
      <c r="F1" s="221" t="s">
        <v>19</v>
      </c>
      <c r="G1" s="221"/>
      <c r="H1" s="221"/>
      <c r="I1" s="221"/>
      <c r="J1" s="186"/>
    </row>
    <row r="2" spans="1:10" ht="16.5" customHeight="1" x14ac:dyDescent="0.25">
      <c r="A2" s="27"/>
      <c r="B2" s="28"/>
      <c r="C2" s="29"/>
      <c r="D2" s="30"/>
      <c r="E2" s="27"/>
      <c r="F2" s="221"/>
      <c r="G2" s="221"/>
      <c r="H2" s="221"/>
      <c r="I2" s="221"/>
      <c r="J2" s="186"/>
    </row>
    <row r="3" spans="1:10" s="1" customFormat="1" ht="18" customHeight="1" x14ac:dyDescent="0.25">
      <c r="B3" s="15"/>
      <c r="C3" s="22"/>
      <c r="D3" s="4"/>
      <c r="G3" s="58"/>
      <c r="H3" s="59"/>
      <c r="I3" s="55"/>
      <c r="J3" s="55"/>
    </row>
    <row r="4" spans="1:10" ht="15.75" customHeight="1" thickBot="1" x14ac:dyDescent="0.3">
      <c r="A4" s="1"/>
      <c r="B4" s="231" t="s">
        <v>49</v>
      </c>
      <c r="C4" s="231"/>
      <c r="D4" s="4"/>
      <c r="E4" s="1"/>
      <c r="F4" s="1"/>
      <c r="G4" s="58"/>
      <c r="H4" s="59"/>
      <c r="I4" s="55"/>
      <c r="J4" s="55"/>
    </row>
    <row r="5" spans="1:10" ht="19.5" customHeight="1" thickBot="1" x14ac:dyDescent="0.35">
      <c r="A5" s="1"/>
      <c r="B5" s="231"/>
      <c r="C5" s="231"/>
      <c r="D5" s="228" t="str">
        <f>+Input!D6</f>
        <v>250hp tractor with 16 row planter</v>
      </c>
      <c r="E5" s="229"/>
      <c r="F5" s="229"/>
      <c r="G5" s="229"/>
      <c r="H5" s="229"/>
      <c r="I5" s="230"/>
      <c r="J5" s="108"/>
    </row>
    <row r="6" spans="1:10" ht="22.5" customHeight="1" x14ac:dyDescent="0.25">
      <c r="A6" s="1"/>
      <c r="B6" s="231"/>
      <c r="C6" s="231"/>
      <c r="D6" s="3"/>
      <c r="E6" s="1"/>
      <c r="F6" s="1"/>
      <c r="G6" s="58"/>
      <c r="H6" s="59"/>
      <c r="I6" s="55"/>
      <c r="J6" s="55"/>
    </row>
    <row r="7" spans="1:10" ht="10.5" customHeight="1" x14ac:dyDescent="0.25">
      <c r="A7" s="1"/>
      <c r="B7" s="113"/>
      <c r="C7" s="113"/>
      <c r="D7" s="3"/>
      <c r="E7" s="1"/>
      <c r="F7" s="1"/>
      <c r="G7" s="58"/>
      <c r="H7" s="59"/>
      <c r="I7" s="55"/>
      <c r="J7" s="55"/>
    </row>
    <row r="8" spans="1:10" ht="21" x14ac:dyDescent="0.35">
      <c r="A8" s="1"/>
      <c r="B8" s="18" t="s">
        <v>34</v>
      </c>
      <c r="C8" s="22"/>
      <c r="D8" s="3"/>
      <c r="E8" s="81"/>
      <c r="F8" s="1"/>
      <c r="G8" s="1"/>
      <c r="H8" s="1"/>
      <c r="I8" s="1"/>
      <c r="J8" s="1"/>
    </row>
    <row r="9" spans="1:10" s="8" customFormat="1" ht="21" customHeight="1" x14ac:dyDescent="0.25">
      <c r="A9" s="12"/>
      <c r="B9" s="86" t="s">
        <v>0</v>
      </c>
      <c r="C9" s="79"/>
      <c r="D9" s="80"/>
      <c r="E9" s="12"/>
      <c r="F9" s="81"/>
      <c r="G9" s="78">
        <f>+(Input!E9-Input!E11)/Input!E12</f>
        <v>15000</v>
      </c>
      <c r="H9" s="90" t="s">
        <v>10</v>
      </c>
      <c r="I9" s="56"/>
      <c r="J9" s="56"/>
    </row>
    <row r="10" spans="1:10" s="8" customFormat="1" ht="21" customHeight="1" x14ac:dyDescent="0.25">
      <c r="A10" s="12"/>
      <c r="B10" s="86" t="s">
        <v>1</v>
      </c>
      <c r="C10" s="83"/>
      <c r="D10" s="84"/>
      <c r="E10" s="12"/>
      <c r="F10" s="12"/>
      <c r="G10" s="78">
        <f>+Input!E25*Input!E10</f>
        <v>17500</v>
      </c>
      <c r="H10" s="90" t="s">
        <v>10</v>
      </c>
      <c r="I10" s="56"/>
      <c r="J10" s="56"/>
    </row>
    <row r="11" spans="1:10" s="8" customFormat="1" ht="21" customHeight="1" x14ac:dyDescent="0.25">
      <c r="A11" s="12"/>
      <c r="B11" s="86" t="s">
        <v>2</v>
      </c>
      <c r="C11" s="83"/>
      <c r="D11" s="84"/>
      <c r="E11" s="12"/>
      <c r="F11" s="12"/>
      <c r="G11" s="78">
        <f>+Input!E13*Input!E9</f>
        <v>12000</v>
      </c>
      <c r="H11" s="90" t="s">
        <v>10</v>
      </c>
      <c r="I11" s="56"/>
      <c r="J11" s="56"/>
    </row>
    <row r="12" spans="1:10" s="8" customFormat="1" ht="21" customHeight="1" x14ac:dyDescent="0.25">
      <c r="A12" s="12"/>
      <c r="B12" s="86" t="s">
        <v>41</v>
      </c>
      <c r="C12" s="83"/>
      <c r="D12" s="84"/>
      <c r="E12" s="12"/>
      <c r="F12" s="12"/>
      <c r="G12" s="78">
        <v>0</v>
      </c>
      <c r="H12" s="90" t="s">
        <v>10</v>
      </c>
      <c r="I12" s="56"/>
      <c r="J12" s="56"/>
    </row>
    <row r="13" spans="1:10" s="8" customFormat="1" ht="21" customHeight="1" x14ac:dyDescent="0.25">
      <c r="A13" s="12"/>
      <c r="B13" s="86" t="s">
        <v>3</v>
      </c>
      <c r="C13" s="83"/>
      <c r="D13" s="84"/>
      <c r="E13" s="1"/>
      <c r="F13" s="12"/>
      <c r="G13" s="78">
        <f>0.005*Input!E10</f>
        <v>1750</v>
      </c>
      <c r="H13" s="90" t="s">
        <v>10</v>
      </c>
      <c r="I13" s="56"/>
      <c r="J13" s="56"/>
    </row>
    <row r="14" spans="1:10" ht="9.75" customHeight="1" x14ac:dyDescent="0.25">
      <c r="A14" s="1"/>
      <c r="B14" s="15"/>
      <c r="C14" s="22"/>
      <c r="D14" s="3"/>
      <c r="E14" s="1"/>
      <c r="F14" s="1"/>
      <c r="G14" s="61"/>
      <c r="H14" s="59"/>
      <c r="I14" s="55"/>
      <c r="J14" s="55"/>
    </row>
    <row r="15" spans="1:10" ht="18" customHeight="1" x14ac:dyDescent="0.35">
      <c r="A15" s="1"/>
      <c r="B15" s="19" t="s">
        <v>25</v>
      </c>
      <c r="C15" s="22"/>
      <c r="D15" s="3"/>
      <c r="E15" s="1"/>
      <c r="F15" s="1"/>
      <c r="G15" s="92">
        <f>+SUM(G9:G13)/Input!E14/Input!E30</f>
        <v>9.6354166666666661</v>
      </c>
      <c r="H15" s="91" t="s">
        <v>37</v>
      </c>
      <c r="I15" s="65"/>
      <c r="J15" s="65"/>
    </row>
    <row r="16" spans="1:10" ht="15" customHeight="1" x14ac:dyDescent="0.35">
      <c r="A16" s="1"/>
      <c r="B16" s="19"/>
      <c r="C16" s="22"/>
      <c r="D16" s="3"/>
      <c r="E16" s="1"/>
      <c r="F16" s="1"/>
      <c r="G16" s="63"/>
      <c r="H16" s="64"/>
      <c r="I16" s="65"/>
      <c r="J16" s="65"/>
    </row>
    <row r="17" spans="1:10" ht="12.75" customHeight="1" x14ac:dyDescent="0.35">
      <c r="A17" s="1"/>
      <c r="B17" s="19"/>
      <c r="C17" s="22"/>
      <c r="D17" s="3"/>
      <c r="E17" s="1"/>
      <c r="F17" s="1"/>
      <c r="G17" s="63"/>
      <c r="H17" s="64"/>
      <c r="I17" s="65"/>
      <c r="J17" s="65"/>
    </row>
    <row r="18" spans="1:10" ht="21" x14ac:dyDescent="0.35">
      <c r="A18" s="1"/>
      <c r="B18" s="18" t="s">
        <v>35</v>
      </c>
      <c r="C18" s="22"/>
      <c r="D18" s="3"/>
      <c r="E18" s="81"/>
      <c r="F18" s="6"/>
      <c r="G18" s="62"/>
      <c r="H18" s="60"/>
      <c r="I18" s="55"/>
      <c r="J18" s="55"/>
    </row>
    <row r="19" spans="1:10" s="8" customFormat="1" ht="21" customHeight="1" x14ac:dyDescent="0.25">
      <c r="A19" s="12"/>
      <c r="B19" s="86" t="s">
        <v>0</v>
      </c>
      <c r="C19" s="79"/>
      <c r="D19" s="80"/>
      <c r="E19" s="85"/>
      <c r="F19" s="81"/>
      <c r="G19" s="78">
        <f>+(Input!E17-Input!E19)/Input!E20</f>
        <v>15000</v>
      </c>
      <c r="H19" s="82" t="s">
        <v>11</v>
      </c>
      <c r="I19" s="56" t="s">
        <v>16</v>
      </c>
      <c r="J19" s="56"/>
    </row>
    <row r="20" spans="1:10" s="8" customFormat="1" ht="21" customHeight="1" x14ac:dyDescent="0.25">
      <c r="A20" s="12"/>
      <c r="B20" s="86" t="s">
        <v>1</v>
      </c>
      <c r="C20" s="83"/>
      <c r="D20" s="84"/>
      <c r="E20" s="32"/>
      <c r="F20" s="12"/>
      <c r="G20" s="78">
        <f>+Input!E25*Input!E18</f>
        <v>8750</v>
      </c>
      <c r="H20" s="82" t="s">
        <v>11</v>
      </c>
      <c r="I20" s="56" t="s">
        <v>16</v>
      </c>
      <c r="J20" s="56"/>
    </row>
    <row r="21" spans="1:10" s="8" customFormat="1" ht="21" customHeight="1" x14ac:dyDescent="0.25">
      <c r="A21" s="12"/>
      <c r="B21" s="86" t="s">
        <v>2</v>
      </c>
      <c r="C21" s="83"/>
      <c r="D21" s="84"/>
      <c r="E21" s="1"/>
      <c r="F21" s="12"/>
      <c r="G21" s="78">
        <f>+Input!E21*Input!E17</f>
        <v>6000</v>
      </c>
      <c r="H21" s="82" t="s">
        <v>11</v>
      </c>
      <c r="I21" s="56" t="s">
        <v>16</v>
      </c>
      <c r="J21" s="56"/>
    </row>
    <row r="22" spans="1:10" s="8" customFormat="1" ht="21" customHeight="1" x14ac:dyDescent="0.25">
      <c r="A22" s="12"/>
      <c r="B22" s="86" t="s">
        <v>41</v>
      </c>
      <c r="C22" s="83"/>
      <c r="D22" s="84"/>
      <c r="E22" s="1"/>
      <c r="F22" s="12"/>
      <c r="G22" s="78">
        <v>0</v>
      </c>
      <c r="H22" s="82" t="s">
        <v>11</v>
      </c>
      <c r="I22" s="56" t="s">
        <v>16</v>
      </c>
      <c r="J22" s="56"/>
    </row>
    <row r="23" spans="1:10" s="8" customFormat="1" ht="21" customHeight="1" x14ac:dyDescent="0.25">
      <c r="A23" s="12"/>
      <c r="B23" s="86" t="s">
        <v>3</v>
      </c>
      <c r="C23" s="83"/>
      <c r="D23" s="84"/>
      <c r="E23" s="1"/>
      <c r="F23" s="12"/>
      <c r="G23" s="78">
        <f>0.005*Input!E18</f>
        <v>875</v>
      </c>
      <c r="H23" s="82" t="s">
        <v>11</v>
      </c>
      <c r="I23" s="56" t="s">
        <v>16</v>
      </c>
      <c r="J23" s="56"/>
    </row>
    <row r="24" spans="1:10" ht="9.75" customHeight="1" x14ac:dyDescent="0.25">
      <c r="A24" s="1"/>
      <c r="B24" s="15"/>
      <c r="C24" s="22"/>
      <c r="D24" s="3"/>
      <c r="E24" s="2"/>
      <c r="F24" s="1"/>
      <c r="G24" s="61"/>
      <c r="H24" s="59"/>
      <c r="I24" s="55"/>
      <c r="J24" s="55"/>
    </row>
    <row r="25" spans="1:10" ht="18" customHeight="1" x14ac:dyDescent="0.35">
      <c r="A25" s="1"/>
      <c r="B25" s="19" t="s">
        <v>26</v>
      </c>
      <c r="C25" s="22"/>
      <c r="D25" s="3"/>
      <c r="E25" s="2"/>
      <c r="F25" s="1"/>
      <c r="G25" s="92">
        <f>+SUM(G19:G23)/Input!E22</f>
        <v>20.416666666666668</v>
      </c>
      <c r="H25" s="64" t="s">
        <v>11</v>
      </c>
      <c r="I25" s="65" t="s">
        <v>12</v>
      </c>
      <c r="J25" s="65"/>
    </row>
    <row r="26" spans="1:10" ht="18.75" customHeight="1" x14ac:dyDescent="0.35">
      <c r="A26" s="1"/>
      <c r="B26" s="19"/>
      <c r="C26" s="22"/>
      <c r="D26" s="3"/>
      <c r="E26" s="1"/>
      <c r="F26" s="1"/>
      <c r="G26" s="66"/>
      <c r="H26" s="67"/>
      <c r="I26" s="68"/>
      <c r="J26" s="68"/>
    </row>
    <row r="27" spans="1:10" ht="9.75" customHeight="1" x14ac:dyDescent="0.35">
      <c r="A27" s="1"/>
      <c r="B27" s="15"/>
      <c r="C27" s="22"/>
      <c r="D27" s="4"/>
      <c r="E27" s="11"/>
      <c r="F27" s="1"/>
      <c r="G27" s="58"/>
      <c r="H27" s="59"/>
      <c r="I27" s="55"/>
      <c r="J27" s="55"/>
    </row>
    <row r="28" spans="1:10" ht="21" x14ac:dyDescent="0.35">
      <c r="A28" s="1"/>
      <c r="B28" s="18" t="s">
        <v>4</v>
      </c>
      <c r="C28" s="22"/>
      <c r="D28" s="3"/>
      <c r="E28" s="11"/>
      <c r="F28" s="1"/>
      <c r="G28" s="61"/>
      <c r="H28" s="59"/>
      <c r="I28" s="55"/>
      <c r="J28" s="55"/>
    </row>
    <row r="29" spans="1:10" s="8" customFormat="1" ht="21" customHeight="1" x14ac:dyDescent="0.25">
      <c r="A29" s="12"/>
      <c r="B29" s="86" t="s">
        <v>43</v>
      </c>
      <c r="C29" s="79"/>
      <c r="D29" s="80"/>
      <c r="E29" s="1"/>
      <c r="F29" s="81"/>
      <c r="G29" s="112">
        <f>+Input!E27*Input!E26*1.15</f>
        <v>2.2999999999999998</v>
      </c>
      <c r="H29" s="90" t="s">
        <v>37</v>
      </c>
      <c r="I29" s="56"/>
      <c r="J29" s="56"/>
    </row>
    <row r="30" spans="1:10" s="8" customFormat="1" ht="21" customHeight="1" x14ac:dyDescent="0.25">
      <c r="A30" s="12"/>
      <c r="B30" s="86" t="s">
        <v>6</v>
      </c>
      <c r="C30" s="83"/>
      <c r="D30" s="84"/>
      <c r="E30" s="1"/>
      <c r="F30" s="12"/>
      <c r="G30" s="112">
        <f>+Input!E28/Input!E29</f>
        <v>2.0833333333333335</v>
      </c>
      <c r="H30" s="90" t="s">
        <v>37</v>
      </c>
      <c r="I30" s="56"/>
      <c r="J30" s="56"/>
    </row>
    <row r="31" spans="1:10" x14ac:dyDescent="0.25">
      <c r="A31" s="1"/>
      <c r="B31" s="26"/>
      <c r="C31" s="22"/>
      <c r="D31" s="3"/>
      <c r="E31" s="1"/>
      <c r="F31" s="1"/>
      <c r="G31" s="61"/>
      <c r="H31" s="59"/>
      <c r="I31" s="55"/>
      <c r="J31" s="55"/>
    </row>
    <row r="32" spans="1:10" ht="18" customHeight="1" x14ac:dyDescent="0.35">
      <c r="A32" s="1"/>
      <c r="B32" s="19" t="s">
        <v>7</v>
      </c>
      <c r="C32" s="22"/>
      <c r="D32" s="3"/>
      <c r="E32" s="1"/>
      <c r="F32" s="1"/>
      <c r="G32" s="92">
        <f>+SUM(G29:G30)</f>
        <v>4.3833333333333329</v>
      </c>
      <c r="H32" s="91" t="s">
        <v>37</v>
      </c>
      <c r="I32" s="65"/>
      <c r="J32" s="65"/>
    </row>
    <row r="33" spans="1:10" ht="21.75" thickBot="1" x14ac:dyDescent="0.4">
      <c r="A33" s="1"/>
      <c r="B33" s="19"/>
      <c r="C33" s="22"/>
      <c r="D33" s="3"/>
      <c r="E33" s="1"/>
      <c r="F33" s="1"/>
      <c r="G33" s="66"/>
      <c r="H33" s="67"/>
      <c r="I33" s="68"/>
      <c r="J33" s="68"/>
    </row>
    <row r="34" spans="1:10" ht="21.75" thickBot="1" x14ac:dyDescent="0.4">
      <c r="A34" s="1"/>
      <c r="B34" s="94" t="s">
        <v>36</v>
      </c>
      <c r="C34" s="95"/>
      <c r="D34" s="96"/>
      <c r="E34" s="97"/>
      <c r="F34" s="98"/>
      <c r="G34" s="99">
        <f>+G15+G25+G32</f>
        <v>34.435416666666669</v>
      </c>
      <c r="H34" s="100" t="s">
        <v>11</v>
      </c>
      <c r="I34" s="101" t="s">
        <v>12</v>
      </c>
      <c r="J34" s="71"/>
    </row>
    <row r="35" spans="1:10" ht="21" x14ac:dyDescent="0.35">
      <c r="A35" s="1"/>
      <c r="B35" s="18"/>
      <c r="C35" s="23"/>
      <c r="D35" s="14"/>
      <c r="E35" s="1"/>
      <c r="F35" s="2"/>
      <c r="G35" s="69"/>
      <c r="H35" s="70"/>
      <c r="I35" s="71"/>
      <c r="J35" s="71"/>
    </row>
    <row r="36" spans="1:10" ht="12" customHeight="1" x14ac:dyDescent="0.3">
      <c r="A36" s="1"/>
      <c r="B36" s="20"/>
      <c r="C36" s="22"/>
      <c r="D36" s="4"/>
      <c r="E36" s="1"/>
      <c r="F36" s="1"/>
      <c r="G36" s="58"/>
      <c r="H36" s="59"/>
      <c r="I36" s="55"/>
      <c r="J36" s="55"/>
    </row>
    <row r="37" spans="1:10" s="8" customFormat="1" ht="21" x14ac:dyDescent="0.35">
      <c r="A37" s="12"/>
      <c r="B37" s="18" t="s">
        <v>8</v>
      </c>
      <c r="C37" s="24"/>
      <c r="D37" s="13"/>
      <c r="E37" s="1"/>
      <c r="F37" s="10" t="s">
        <v>15</v>
      </c>
      <c r="G37" s="210">
        <v>35</v>
      </c>
      <c r="H37" s="93" t="s">
        <v>11</v>
      </c>
      <c r="I37" s="71" t="s">
        <v>12</v>
      </c>
      <c r="J37" s="71"/>
    </row>
    <row r="38" spans="1:10" ht="21" x14ac:dyDescent="0.35">
      <c r="A38" s="1"/>
      <c r="B38" s="16"/>
      <c r="C38" s="16" t="s">
        <v>17</v>
      </c>
      <c r="D38" s="13"/>
      <c r="E38" s="1"/>
      <c r="F38" s="11"/>
      <c r="G38" s="72"/>
      <c r="H38" s="70"/>
      <c r="I38" s="71"/>
      <c r="J38" s="71"/>
    </row>
  </sheetData>
  <sheetProtection algorithmName="SHA-512" hashValue="yfPvd1G6iaw+xJbMyjolpYatXCFRD8KkBP5AGADdvqt8FFFJMi6aGHfttd9UYO8RMpwrhd1cdu5yhgZYtjvYmQ==" saltValue="QHZdYrx6kQLAh+UfoDeY6w==" spinCount="100000" sheet="1" objects="1" scenarios="1"/>
  <protectedRanges>
    <protectedRange sqref="G37" name="Custom Rate"/>
  </protectedRanges>
  <mergeCells count="3">
    <mergeCell ref="D5:I5"/>
    <mergeCell ref="B4:C6"/>
    <mergeCell ref="F1:I2"/>
  </mergeCells>
  <printOptions horizontalCentered="1"/>
  <pageMargins left="0.7" right="0.7" top="0.5" bottom="0.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0C35A-EEE3-45DC-AD46-9EE1D38E137D}">
  <dimension ref="A1:M67"/>
  <sheetViews>
    <sheetView view="pageLayout" zoomScaleNormal="85" workbookViewId="0">
      <selection activeCell="D4" sqref="D4:H4"/>
    </sheetView>
  </sheetViews>
  <sheetFormatPr defaultRowHeight="15.75" x14ac:dyDescent="0.25"/>
  <cols>
    <col min="1" max="1" width="9.42578125" style="7" customWidth="1"/>
    <col min="2" max="2" width="10.28515625" customWidth="1"/>
    <col min="3" max="3" width="16.28515625" style="21" customWidth="1"/>
    <col min="4" max="4" width="13" style="25" customWidth="1"/>
    <col min="5" max="5" width="18.42578125" style="5" customWidth="1"/>
    <col min="6" max="6" width="16.42578125" customWidth="1"/>
    <col min="7" max="7" width="3.28515625" style="21" customWidth="1"/>
    <col min="8" max="8" width="14.85546875" style="188" customWidth="1"/>
    <col min="9" max="9" width="12" style="182" customWidth="1"/>
    <col min="10" max="10" width="9.42578125" customWidth="1"/>
  </cols>
  <sheetData>
    <row r="1" spans="1:13" ht="20.25" customHeight="1" x14ac:dyDescent="0.25">
      <c r="A1" s="114"/>
      <c r="B1" s="27"/>
      <c r="C1" s="28"/>
      <c r="D1" s="29"/>
      <c r="E1" s="221" t="s">
        <v>19</v>
      </c>
      <c r="F1" s="221"/>
      <c r="G1" s="221"/>
      <c r="H1" s="221"/>
      <c r="I1" s="115"/>
      <c r="J1" s="27"/>
    </row>
    <row r="2" spans="1:13" ht="20.25" customHeight="1" x14ac:dyDescent="0.25">
      <c r="A2" s="114"/>
      <c r="B2" s="27"/>
      <c r="C2" s="28"/>
      <c r="D2" s="29"/>
      <c r="E2" s="221"/>
      <c r="F2" s="221"/>
      <c r="G2" s="221"/>
      <c r="H2" s="221"/>
      <c r="I2" s="115"/>
      <c r="J2" s="27"/>
    </row>
    <row r="3" spans="1:13" ht="17.25" customHeight="1" x14ac:dyDescent="0.25">
      <c r="A3" s="6"/>
      <c r="B3" s="1"/>
      <c r="C3" s="15"/>
      <c r="D3" s="22"/>
      <c r="E3" s="4"/>
      <c r="F3" s="1"/>
      <c r="G3" s="15"/>
      <c r="H3" s="149"/>
      <c r="I3" s="116"/>
      <c r="J3" s="55"/>
    </row>
    <row r="4" spans="1:13" ht="25.5" customHeight="1" x14ac:dyDescent="0.35">
      <c r="A4" s="1"/>
      <c r="B4" s="109" t="s">
        <v>5</v>
      </c>
      <c r="C4" s="25"/>
      <c r="D4" s="242" t="s">
        <v>88</v>
      </c>
      <c r="E4" s="243"/>
      <c r="F4" s="243"/>
      <c r="G4" s="243"/>
      <c r="H4" s="244"/>
      <c r="I4"/>
      <c r="J4" s="55"/>
    </row>
    <row r="5" spans="1:13" ht="18" customHeight="1" x14ac:dyDescent="0.25">
      <c r="A5" s="6"/>
      <c r="B5" s="1"/>
      <c r="C5" s="15"/>
      <c r="D5" s="22"/>
      <c r="E5" s="4"/>
      <c r="F5" s="1"/>
      <c r="G5" s="15"/>
      <c r="H5" s="149"/>
      <c r="I5" s="116"/>
      <c r="J5" s="55"/>
    </row>
    <row r="6" spans="1:13" ht="21" x14ac:dyDescent="0.35">
      <c r="A6" s="6" t="s">
        <v>59</v>
      </c>
      <c r="B6" s="185" t="s">
        <v>70</v>
      </c>
      <c r="C6" s="22"/>
      <c r="D6" s="3"/>
      <c r="E6" s="1"/>
      <c r="F6" s="1"/>
      <c r="G6" s="15"/>
      <c r="H6" s="213">
        <v>400</v>
      </c>
      <c r="I6" s="55"/>
      <c r="J6" s="55"/>
    </row>
    <row r="7" spans="1:13" ht="21" x14ac:dyDescent="0.35">
      <c r="A7" s="6" t="s">
        <v>60</v>
      </c>
      <c r="B7" s="185" t="s">
        <v>71</v>
      </c>
      <c r="C7" s="22"/>
      <c r="D7" s="3"/>
      <c r="E7" s="1"/>
      <c r="F7" s="1"/>
      <c r="G7" s="15"/>
      <c r="H7" s="213">
        <v>1500</v>
      </c>
      <c r="I7" s="55"/>
      <c r="J7" s="55"/>
    </row>
    <row r="8" spans="1:13" ht="21" x14ac:dyDescent="0.35">
      <c r="A8" s="6" t="s">
        <v>73</v>
      </c>
      <c r="B8" s="185" t="s">
        <v>72</v>
      </c>
      <c r="C8" s="22"/>
      <c r="D8" s="3"/>
      <c r="E8" s="1"/>
      <c r="F8" s="1"/>
      <c r="G8" s="15"/>
      <c r="H8" s="214">
        <v>12</v>
      </c>
      <c r="I8" s="55"/>
      <c r="J8" s="55"/>
    </row>
    <row r="9" spans="1:13" x14ac:dyDescent="0.25">
      <c r="A9" s="6"/>
      <c r="B9" s="1"/>
      <c r="C9" s="15"/>
      <c r="D9" s="22"/>
      <c r="E9" s="4"/>
      <c r="F9" s="1"/>
      <c r="G9" s="15"/>
      <c r="H9" s="149"/>
      <c r="I9" s="116"/>
      <c r="J9" s="55"/>
    </row>
    <row r="10" spans="1:13" ht="21" x14ac:dyDescent="0.35">
      <c r="A10" s="6"/>
      <c r="B10" s="18" t="s">
        <v>55</v>
      </c>
      <c r="C10" s="15"/>
      <c r="D10" s="22"/>
      <c r="E10" s="3"/>
      <c r="F10" s="1"/>
      <c r="G10" s="15"/>
      <c r="H10" s="149"/>
      <c r="I10" s="116"/>
      <c r="J10" s="55"/>
      <c r="M10" s="192"/>
    </row>
    <row r="11" spans="1:13" ht="8.25" customHeight="1" thickBot="1" x14ac:dyDescent="0.35">
      <c r="A11" s="6"/>
      <c r="B11" s="1"/>
      <c r="C11" s="17"/>
      <c r="D11" s="22"/>
      <c r="E11" s="4"/>
      <c r="F11" s="1"/>
      <c r="G11" s="15"/>
      <c r="H11" s="149"/>
      <c r="I11" s="116"/>
      <c r="J11" s="55"/>
    </row>
    <row r="12" spans="1:13" ht="15" customHeight="1" x14ac:dyDescent="0.25">
      <c r="A12" s="6"/>
      <c r="B12" s="232" t="s">
        <v>0</v>
      </c>
      <c r="C12" s="233"/>
      <c r="D12" s="245" t="s">
        <v>82</v>
      </c>
      <c r="E12" s="245"/>
      <c r="F12" s="117"/>
      <c r="G12" s="118"/>
      <c r="H12" s="189"/>
      <c r="I12" s="119"/>
      <c r="J12" s="55"/>
    </row>
    <row r="13" spans="1:13" ht="22.5" customHeight="1" x14ac:dyDescent="0.3">
      <c r="A13" s="6"/>
      <c r="B13" s="234"/>
      <c r="C13" s="235"/>
      <c r="D13" s="246"/>
      <c r="E13" s="246"/>
      <c r="F13" s="1"/>
      <c r="G13" s="120" t="s">
        <v>15</v>
      </c>
      <c r="H13" s="215">
        <v>15000</v>
      </c>
      <c r="I13" s="121" t="s">
        <v>10</v>
      </c>
      <c r="J13" s="55"/>
    </row>
    <row r="14" spans="1:13" ht="13.5" customHeight="1" x14ac:dyDescent="0.25">
      <c r="A14" s="6"/>
      <c r="B14" s="236"/>
      <c r="C14" s="237"/>
      <c r="D14" s="247"/>
      <c r="E14" s="247"/>
      <c r="F14" s="122"/>
      <c r="G14" s="123"/>
      <c r="H14" s="193"/>
      <c r="I14" s="125"/>
      <c r="J14" s="55"/>
    </row>
    <row r="15" spans="1:13" ht="15" customHeight="1" x14ac:dyDescent="0.25">
      <c r="A15" s="6"/>
      <c r="B15" s="234" t="s">
        <v>1</v>
      </c>
      <c r="C15" s="235"/>
      <c r="D15" s="126"/>
      <c r="E15" s="127"/>
      <c r="F15" s="1"/>
      <c r="G15" s="128"/>
      <c r="H15" s="183"/>
      <c r="I15" s="121"/>
      <c r="J15" s="55"/>
    </row>
    <row r="16" spans="1:13" ht="22.5" customHeight="1" x14ac:dyDescent="0.4">
      <c r="A16" s="6"/>
      <c r="B16" s="234"/>
      <c r="C16" s="235"/>
      <c r="D16" s="129" t="s">
        <v>84</v>
      </c>
      <c r="E16" s="130"/>
      <c r="F16" s="1"/>
      <c r="G16" s="120" t="s">
        <v>15</v>
      </c>
      <c r="H16" s="215">
        <v>17500</v>
      </c>
      <c r="I16" s="121" t="s">
        <v>10</v>
      </c>
      <c r="J16" s="55"/>
    </row>
    <row r="17" spans="1:10" ht="13.5" customHeight="1" x14ac:dyDescent="0.25">
      <c r="A17" s="6"/>
      <c r="B17" s="236"/>
      <c r="C17" s="237"/>
      <c r="D17" s="131"/>
      <c r="E17" s="132"/>
      <c r="F17" s="122"/>
      <c r="G17" s="133"/>
      <c r="H17" s="193"/>
      <c r="I17" s="125"/>
      <c r="J17" s="55"/>
    </row>
    <row r="18" spans="1:10" ht="15" customHeight="1" x14ac:dyDescent="0.25">
      <c r="A18" s="6"/>
      <c r="B18" s="234" t="s">
        <v>2</v>
      </c>
      <c r="C18" s="235"/>
      <c r="D18" s="126"/>
      <c r="E18" s="127"/>
      <c r="F18" s="1"/>
      <c r="G18" s="128"/>
      <c r="H18" s="183"/>
      <c r="I18" s="121"/>
      <c r="J18" s="55"/>
    </row>
    <row r="19" spans="1:10" ht="22.5" customHeight="1" x14ac:dyDescent="0.4">
      <c r="A19" s="6"/>
      <c r="B19" s="234"/>
      <c r="C19" s="235"/>
      <c r="D19" s="129" t="s">
        <v>56</v>
      </c>
      <c r="E19" s="130"/>
      <c r="F19" s="1"/>
      <c r="G19" s="120" t="s">
        <v>15</v>
      </c>
      <c r="H19" s="215">
        <v>12000</v>
      </c>
      <c r="I19" s="121" t="s">
        <v>10</v>
      </c>
      <c r="J19" s="55"/>
    </row>
    <row r="20" spans="1:10" ht="13.5" customHeight="1" x14ac:dyDescent="0.25">
      <c r="A20" s="6"/>
      <c r="B20" s="236"/>
      <c r="C20" s="237"/>
      <c r="D20" s="131"/>
      <c r="E20" s="132"/>
      <c r="F20" s="122"/>
      <c r="G20" s="133"/>
      <c r="H20" s="193"/>
      <c r="I20" s="125"/>
      <c r="J20" s="55"/>
    </row>
    <row r="21" spans="1:10" ht="15" customHeight="1" x14ac:dyDescent="0.25">
      <c r="A21" s="6"/>
      <c r="B21" s="234" t="s">
        <v>57</v>
      </c>
      <c r="C21" s="235"/>
      <c r="D21" s="126"/>
      <c r="E21" s="127"/>
      <c r="F21" s="1"/>
      <c r="G21" s="128"/>
      <c r="H21" s="184"/>
      <c r="I21" s="121"/>
      <c r="J21" s="55"/>
    </row>
    <row r="22" spans="1:10" ht="22.5" customHeight="1" x14ac:dyDescent="0.4">
      <c r="A22" s="6"/>
      <c r="B22" s="234"/>
      <c r="C22" s="235"/>
      <c r="D22" s="129" t="s">
        <v>58</v>
      </c>
      <c r="E22" s="130"/>
      <c r="F22" s="1"/>
      <c r="G22" s="120" t="s">
        <v>15</v>
      </c>
      <c r="H22" s="215">
        <v>0</v>
      </c>
      <c r="I22" s="121" t="s">
        <v>10</v>
      </c>
      <c r="J22" s="55"/>
    </row>
    <row r="23" spans="1:10" ht="13.5" customHeight="1" x14ac:dyDescent="0.25">
      <c r="A23" s="6"/>
      <c r="B23" s="236"/>
      <c r="C23" s="237"/>
      <c r="D23" s="131"/>
      <c r="E23" s="132"/>
      <c r="F23" s="122"/>
      <c r="G23" s="133"/>
      <c r="H23" s="124"/>
      <c r="I23" s="125"/>
      <c r="J23" s="55"/>
    </row>
    <row r="24" spans="1:10" ht="15" customHeight="1" x14ac:dyDescent="0.25">
      <c r="A24" s="6"/>
      <c r="B24" s="234" t="s">
        <v>3</v>
      </c>
      <c r="C24" s="235"/>
      <c r="D24" s="126"/>
      <c r="E24" s="127"/>
      <c r="F24" s="1"/>
      <c r="G24" s="128"/>
      <c r="H24" s="183"/>
      <c r="I24" s="121"/>
      <c r="J24" s="55"/>
    </row>
    <row r="25" spans="1:10" ht="22.5" customHeight="1" x14ac:dyDescent="0.4">
      <c r="A25" s="6"/>
      <c r="B25" s="234"/>
      <c r="C25" s="235"/>
      <c r="D25" s="129" t="s">
        <v>85</v>
      </c>
      <c r="E25" s="130"/>
      <c r="F25" s="1"/>
      <c r="G25" s="120" t="s">
        <v>15</v>
      </c>
      <c r="H25" s="215">
        <v>1750</v>
      </c>
      <c r="I25" s="121" t="s">
        <v>10</v>
      </c>
      <c r="J25" s="55"/>
    </row>
    <row r="26" spans="1:10" ht="13.5" customHeight="1" thickBot="1" x14ac:dyDescent="0.3">
      <c r="A26" s="6"/>
      <c r="B26" s="238"/>
      <c r="C26" s="239"/>
      <c r="D26" s="134"/>
      <c r="E26" s="135"/>
      <c r="F26" s="136"/>
      <c r="G26" s="137"/>
      <c r="H26" s="138"/>
      <c r="I26" s="139"/>
      <c r="J26" s="55"/>
    </row>
    <row r="27" spans="1:10" ht="9.75" customHeight="1" x14ac:dyDescent="0.25">
      <c r="A27" s="6"/>
      <c r="B27" s="1"/>
      <c r="C27" s="15"/>
      <c r="D27" s="22"/>
      <c r="E27" s="4"/>
      <c r="F27" s="1"/>
      <c r="G27" s="15"/>
      <c r="H27" s="187"/>
      <c r="I27" s="141"/>
      <c r="J27" s="55"/>
    </row>
    <row r="28" spans="1:10" ht="22.5" customHeight="1" x14ac:dyDescent="0.3">
      <c r="A28" s="142" t="s">
        <v>64</v>
      </c>
      <c r="B28" s="240" t="s">
        <v>61</v>
      </c>
      <c r="C28" s="240"/>
      <c r="D28" s="240"/>
      <c r="E28" s="241" t="s">
        <v>62</v>
      </c>
      <c r="F28" s="241"/>
      <c r="G28" s="120" t="s">
        <v>15</v>
      </c>
      <c r="H28" s="194">
        <f>+SUM(H12:H26)/H6/H8</f>
        <v>9.6354166666666661</v>
      </c>
      <c r="I28" s="141" t="s">
        <v>37</v>
      </c>
      <c r="J28" s="55"/>
    </row>
    <row r="29" spans="1:10" ht="20.25" customHeight="1" x14ac:dyDescent="0.25">
      <c r="A29" s="6"/>
      <c r="B29" s="240" t="s">
        <v>63</v>
      </c>
      <c r="C29" s="240"/>
      <c r="D29" s="240"/>
      <c r="E29" s="197" t="s">
        <v>75</v>
      </c>
      <c r="F29" s="197"/>
      <c r="G29" s="15"/>
      <c r="H29" s="149"/>
      <c r="I29" s="141"/>
      <c r="J29" s="55"/>
    </row>
    <row r="30" spans="1:10" ht="26.25" customHeight="1" x14ac:dyDescent="0.25">
      <c r="A30" s="6"/>
      <c r="B30" s="143"/>
      <c r="C30" s="143"/>
      <c r="D30" s="143"/>
      <c r="E30" s="144"/>
      <c r="F30" s="144"/>
      <c r="G30" s="15"/>
      <c r="H30" s="149"/>
      <c r="I30" s="141"/>
      <c r="J30" s="55"/>
    </row>
    <row r="31" spans="1:10" ht="21" x14ac:dyDescent="0.35">
      <c r="A31" s="6"/>
      <c r="B31" s="18" t="s">
        <v>35</v>
      </c>
      <c r="C31" s="15"/>
      <c r="D31" s="22"/>
      <c r="E31" s="3"/>
      <c r="F31" s="1"/>
      <c r="G31" s="15"/>
      <c r="H31" s="149"/>
      <c r="I31" s="116"/>
      <c r="J31" s="55"/>
    </row>
    <row r="32" spans="1:10" ht="13.5" customHeight="1" thickBot="1" x14ac:dyDescent="0.35">
      <c r="A32" s="6"/>
      <c r="B32" s="1"/>
      <c r="C32" s="17"/>
      <c r="D32" s="22"/>
      <c r="E32" s="4"/>
      <c r="F32" s="1"/>
      <c r="G32" s="15"/>
      <c r="H32" s="149"/>
      <c r="I32" s="116"/>
      <c r="J32" s="55"/>
    </row>
    <row r="33" spans="1:10" ht="15" customHeight="1" x14ac:dyDescent="0.25">
      <c r="A33" s="6"/>
      <c r="B33" s="232" t="s">
        <v>0</v>
      </c>
      <c r="C33" s="233"/>
      <c r="D33" s="245" t="s">
        <v>82</v>
      </c>
      <c r="E33" s="245"/>
      <c r="F33" s="117"/>
      <c r="G33" s="118"/>
      <c r="H33" s="189"/>
      <c r="I33" s="119"/>
      <c r="J33" s="55"/>
    </row>
    <row r="34" spans="1:10" ht="22.5" customHeight="1" x14ac:dyDescent="0.3">
      <c r="A34" s="6"/>
      <c r="B34" s="234"/>
      <c r="C34" s="235"/>
      <c r="D34" s="246"/>
      <c r="E34" s="246"/>
      <c r="F34" s="1"/>
      <c r="G34" s="120" t="s">
        <v>15</v>
      </c>
      <c r="H34" s="215">
        <v>15000</v>
      </c>
      <c r="I34" s="121" t="s">
        <v>10</v>
      </c>
      <c r="J34" s="55"/>
    </row>
    <row r="35" spans="1:10" ht="13.5" customHeight="1" x14ac:dyDescent="0.25">
      <c r="A35" s="6"/>
      <c r="B35" s="236"/>
      <c r="C35" s="237"/>
      <c r="D35" s="247"/>
      <c r="E35" s="247"/>
      <c r="F35" s="122"/>
      <c r="G35" s="123"/>
      <c r="H35" s="193"/>
      <c r="I35" s="125"/>
      <c r="J35" s="55"/>
    </row>
    <row r="36" spans="1:10" ht="15" customHeight="1" x14ac:dyDescent="0.25">
      <c r="A36" s="6"/>
      <c r="B36" s="234" t="s">
        <v>1</v>
      </c>
      <c r="C36" s="235"/>
      <c r="D36" s="126"/>
      <c r="E36" s="127"/>
      <c r="F36" s="1"/>
      <c r="G36" s="128"/>
      <c r="H36" s="183"/>
      <c r="I36" s="121"/>
      <c r="J36" s="55"/>
    </row>
    <row r="37" spans="1:10" ht="22.5" customHeight="1" x14ac:dyDescent="0.4">
      <c r="A37" s="6"/>
      <c r="B37" s="234"/>
      <c r="C37" s="235"/>
      <c r="D37" s="129" t="s">
        <v>84</v>
      </c>
      <c r="E37" s="130"/>
      <c r="F37" s="1"/>
      <c r="G37" s="120" t="s">
        <v>15</v>
      </c>
      <c r="H37" s="215">
        <v>8750</v>
      </c>
      <c r="I37" s="121" t="s">
        <v>10</v>
      </c>
      <c r="J37" s="55"/>
    </row>
    <row r="38" spans="1:10" ht="13.5" customHeight="1" x14ac:dyDescent="0.25">
      <c r="A38" s="6"/>
      <c r="B38" s="236"/>
      <c r="C38" s="237"/>
      <c r="D38" s="131"/>
      <c r="E38" s="132"/>
      <c r="F38" s="122"/>
      <c r="G38" s="133"/>
      <c r="H38" s="193"/>
      <c r="I38" s="125"/>
      <c r="J38" s="55"/>
    </row>
    <row r="39" spans="1:10" ht="15" customHeight="1" x14ac:dyDescent="0.25">
      <c r="A39" s="6"/>
      <c r="B39" s="234" t="s">
        <v>2</v>
      </c>
      <c r="C39" s="235"/>
      <c r="D39" s="126"/>
      <c r="E39" s="127"/>
      <c r="F39" s="1"/>
      <c r="G39" s="128"/>
      <c r="H39" s="183"/>
      <c r="I39" s="121"/>
      <c r="J39" s="55"/>
    </row>
    <row r="40" spans="1:10" ht="22.5" customHeight="1" x14ac:dyDescent="0.4">
      <c r="A40" s="6"/>
      <c r="B40" s="234"/>
      <c r="C40" s="235"/>
      <c r="D40" s="129" t="s">
        <v>56</v>
      </c>
      <c r="E40" s="130"/>
      <c r="F40" s="1"/>
      <c r="G40" s="120" t="s">
        <v>15</v>
      </c>
      <c r="H40" s="215">
        <v>6000</v>
      </c>
      <c r="I40" s="121" t="s">
        <v>10</v>
      </c>
      <c r="J40" s="55"/>
    </row>
    <row r="41" spans="1:10" ht="13.5" customHeight="1" x14ac:dyDescent="0.25">
      <c r="A41" s="6"/>
      <c r="B41" s="236"/>
      <c r="C41" s="237"/>
      <c r="D41" s="131"/>
      <c r="E41" s="132"/>
      <c r="F41" s="122"/>
      <c r="G41" s="133"/>
      <c r="H41" s="193"/>
      <c r="I41" s="125"/>
      <c r="J41" s="55"/>
    </row>
    <row r="42" spans="1:10" ht="15" customHeight="1" x14ac:dyDescent="0.25">
      <c r="A42" s="6"/>
      <c r="B42" s="234" t="s">
        <v>57</v>
      </c>
      <c r="C42" s="235"/>
      <c r="D42" s="126"/>
      <c r="E42" s="127"/>
      <c r="F42" s="1"/>
      <c r="G42" s="128"/>
      <c r="H42" s="184"/>
      <c r="I42" s="121"/>
      <c r="J42" s="55"/>
    </row>
    <row r="43" spans="1:10" ht="22.5" customHeight="1" x14ac:dyDescent="0.4">
      <c r="A43" s="6"/>
      <c r="B43" s="234"/>
      <c r="C43" s="235"/>
      <c r="D43" s="129" t="s">
        <v>58</v>
      </c>
      <c r="E43" s="130"/>
      <c r="F43" s="1"/>
      <c r="G43" s="120" t="s">
        <v>15</v>
      </c>
      <c r="H43" s="215">
        <v>0</v>
      </c>
      <c r="I43" s="121" t="s">
        <v>10</v>
      </c>
      <c r="J43" s="55"/>
    </row>
    <row r="44" spans="1:10" ht="15" customHeight="1" x14ac:dyDescent="0.25">
      <c r="A44" s="6"/>
      <c r="B44" s="236"/>
      <c r="C44" s="237"/>
      <c r="D44" s="131"/>
      <c r="E44" s="132"/>
      <c r="F44" s="122"/>
      <c r="G44" s="133"/>
      <c r="H44" s="193"/>
      <c r="I44" s="125"/>
      <c r="J44" s="55"/>
    </row>
    <row r="45" spans="1:10" ht="15" customHeight="1" x14ac:dyDescent="0.25">
      <c r="A45" s="6"/>
      <c r="B45" s="234" t="s">
        <v>3</v>
      </c>
      <c r="C45" s="235"/>
      <c r="D45" s="126"/>
      <c r="E45" s="127"/>
      <c r="F45" s="1"/>
      <c r="G45" s="128"/>
      <c r="H45" s="183"/>
      <c r="I45" s="121"/>
      <c r="J45" s="55"/>
    </row>
    <row r="46" spans="1:10" ht="22.5" customHeight="1" x14ac:dyDescent="0.4">
      <c r="A46" s="6"/>
      <c r="B46" s="234"/>
      <c r="C46" s="235"/>
      <c r="D46" s="129" t="s">
        <v>85</v>
      </c>
      <c r="E46" s="130"/>
      <c r="F46" s="1"/>
      <c r="G46" s="120" t="s">
        <v>15</v>
      </c>
      <c r="H46" s="215">
        <v>875</v>
      </c>
      <c r="I46" s="121" t="s">
        <v>10</v>
      </c>
      <c r="J46" s="55"/>
    </row>
    <row r="47" spans="1:10" ht="13.5" customHeight="1" thickBot="1" x14ac:dyDescent="0.3">
      <c r="A47" s="6"/>
      <c r="B47" s="238"/>
      <c r="C47" s="239"/>
      <c r="D47" s="134"/>
      <c r="E47" s="135"/>
      <c r="F47" s="136"/>
      <c r="G47" s="137"/>
      <c r="H47" s="138"/>
      <c r="I47" s="139"/>
      <c r="J47" s="55"/>
    </row>
    <row r="48" spans="1:10" ht="15.75" customHeight="1" x14ac:dyDescent="0.25">
      <c r="A48" s="6"/>
      <c r="B48" s="140"/>
      <c r="C48" s="140"/>
      <c r="D48" s="140"/>
      <c r="E48" s="4"/>
      <c r="F48" s="1"/>
      <c r="G48" s="15"/>
      <c r="H48" s="187"/>
      <c r="I48" s="141"/>
      <c r="J48" s="55"/>
    </row>
    <row r="49" spans="1:10" ht="18.75" customHeight="1" x14ac:dyDescent="0.3">
      <c r="A49" s="6" t="s">
        <v>65</v>
      </c>
      <c r="B49" s="240" t="s">
        <v>66</v>
      </c>
      <c r="C49" s="240"/>
      <c r="D49" s="240"/>
      <c r="E49" s="241" t="s">
        <v>62</v>
      </c>
      <c r="F49" s="241"/>
      <c r="G49" s="120" t="s">
        <v>15</v>
      </c>
      <c r="H49" s="194">
        <f>+SUM(H32:H47)/H7</f>
        <v>20.416666666666668</v>
      </c>
      <c r="I49" s="141" t="s">
        <v>37</v>
      </c>
      <c r="J49" s="55"/>
    </row>
    <row r="50" spans="1:10" ht="18.75" customHeight="1" x14ac:dyDescent="0.25">
      <c r="A50" s="6"/>
      <c r="B50" s="240" t="s">
        <v>63</v>
      </c>
      <c r="C50" s="240"/>
      <c r="D50" s="240"/>
      <c r="E50" s="248" t="s">
        <v>76</v>
      </c>
      <c r="F50" s="248"/>
      <c r="G50" s="15"/>
      <c r="H50" s="149"/>
      <c r="I50" s="141"/>
      <c r="J50" s="55"/>
    </row>
    <row r="51" spans="1:10" ht="9" customHeight="1" x14ac:dyDescent="0.35">
      <c r="A51" s="6"/>
      <c r="B51" s="145"/>
      <c r="C51" s="145"/>
      <c r="D51" s="145"/>
      <c r="E51" s="146"/>
      <c r="F51" s="1"/>
      <c r="G51" s="15"/>
      <c r="H51" s="149"/>
      <c r="I51" s="141"/>
      <c r="J51" s="55"/>
    </row>
    <row r="52" spans="1:10" s="151" customFormat="1" ht="26.25" customHeight="1" x14ac:dyDescent="0.25">
      <c r="A52" s="147"/>
      <c r="B52" s="143"/>
      <c r="C52" s="143"/>
      <c r="D52" s="143"/>
      <c r="E52" s="148"/>
      <c r="F52" s="2"/>
      <c r="G52" s="149"/>
      <c r="H52" s="149"/>
      <c r="I52" s="150"/>
      <c r="J52" s="190"/>
    </row>
    <row r="53" spans="1:10" ht="21" x14ac:dyDescent="0.35">
      <c r="A53" s="6"/>
      <c r="B53" s="152" t="s">
        <v>4</v>
      </c>
      <c r="C53" s="22"/>
      <c r="D53" s="3"/>
      <c r="E53" s="1"/>
      <c r="F53" s="1"/>
      <c r="G53" s="15"/>
      <c r="H53" s="153"/>
      <c r="I53" s="141"/>
      <c r="J53" s="55"/>
    </row>
    <row r="54" spans="1:10" ht="14.25" customHeight="1" thickBot="1" x14ac:dyDescent="0.4">
      <c r="A54" s="6"/>
      <c r="B54" s="18"/>
      <c r="C54" s="22"/>
      <c r="D54" s="3"/>
      <c r="E54" s="1"/>
      <c r="F54" s="1"/>
      <c r="G54" s="15"/>
      <c r="H54" s="153"/>
      <c r="I54" s="141"/>
      <c r="J54" s="55"/>
    </row>
    <row r="55" spans="1:10" ht="15" customHeight="1" x14ac:dyDescent="0.25">
      <c r="A55" s="6"/>
      <c r="B55" s="232" t="s">
        <v>74</v>
      </c>
      <c r="C55" s="233"/>
      <c r="D55" s="154"/>
      <c r="E55" s="155"/>
      <c r="F55" s="117"/>
      <c r="G55" s="118"/>
      <c r="H55" s="189"/>
      <c r="I55" s="119"/>
      <c r="J55" s="55"/>
    </row>
    <row r="56" spans="1:10" ht="22.5" customHeight="1" x14ac:dyDescent="0.4">
      <c r="A56" s="6"/>
      <c r="B56" s="234"/>
      <c r="C56" s="235"/>
      <c r="D56" s="129" t="s">
        <v>67</v>
      </c>
      <c r="E56" s="130"/>
      <c r="F56" s="1"/>
      <c r="G56" s="120" t="s">
        <v>15</v>
      </c>
      <c r="H56" s="216">
        <v>2.2999999999999998</v>
      </c>
      <c r="I56" s="121" t="s">
        <v>37</v>
      </c>
      <c r="J56" s="55"/>
    </row>
    <row r="57" spans="1:10" ht="13.5" customHeight="1" x14ac:dyDescent="0.25">
      <c r="A57" s="6"/>
      <c r="B57" s="236"/>
      <c r="C57" s="237"/>
      <c r="D57" s="131"/>
      <c r="E57" s="132"/>
      <c r="F57" s="122"/>
      <c r="G57" s="133"/>
      <c r="H57" s="124"/>
      <c r="I57" s="125"/>
      <c r="J57" s="55"/>
    </row>
    <row r="58" spans="1:10" ht="15" customHeight="1" x14ac:dyDescent="0.25">
      <c r="A58" s="6"/>
      <c r="B58" s="234" t="s">
        <v>6</v>
      </c>
      <c r="C58" s="235"/>
      <c r="D58" s="126"/>
      <c r="E58" s="127"/>
      <c r="F58" s="1"/>
      <c r="G58" s="128"/>
      <c r="H58" s="183"/>
      <c r="I58" s="121"/>
      <c r="J58" s="55"/>
    </row>
    <row r="59" spans="1:10" ht="22.5" customHeight="1" x14ac:dyDescent="0.4">
      <c r="A59" s="6"/>
      <c r="B59" s="234"/>
      <c r="C59" s="235"/>
      <c r="D59" s="129" t="s">
        <v>68</v>
      </c>
      <c r="E59" s="130"/>
      <c r="F59" s="1"/>
      <c r="G59" s="120" t="s">
        <v>15</v>
      </c>
      <c r="H59" s="216">
        <v>2.08</v>
      </c>
      <c r="I59" s="121" t="s">
        <v>37</v>
      </c>
      <c r="J59" s="55"/>
    </row>
    <row r="60" spans="1:10" ht="13.5" customHeight="1" thickBot="1" x14ac:dyDescent="0.3">
      <c r="A60" s="6"/>
      <c r="B60" s="238"/>
      <c r="C60" s="239"/>
      <c r="D60" s="134"/>
      <c r="E60" s="135"/>
      <c r="F60" s="136"/>
      <c r="G60" s="137"/>
      <c r="H60" s="138"/>
      <c r="I60" s="139"/>
      <c r="J60" s="55"/>
    </row>
    <row r="61" spans="1:10" ht="15" customHeight="1" x14ac:dyDescent="0.3">
      <c r="A61" s="6"/>
      <c r="B61" s="156"/>
      <c r="C61" s="157"/>
      <c r="D61" s="4"/>
      <c r="E61" s="1"/>
      <c r="F61" s="1"/>
      <c r="G61" s="15"/>
      <c r="H61" s="158"/>
      <c r="I61" s="141"/>
      <c r="J61" s="55"/>
    </row>
    <row r="62" spans="1:10" s="165" customFormat="1" ht="18" customHeight="1" x14ac:dyDescent="0.35">
      <c r="A62" s="6" t="s">
        <v>69</v>
      </c>
      <c r="B62" s="159" t="s">
        <v>7</v>
      </c>
      <c r="C62" s="160"/>
      <c r="D62" s="161"/>
      <c r="E62" s="162"/>
      <c r="F62" s="163"/>
      <c r="G62" s="164" t="s">
        <v>15</v>
      </c>
      <c r="H62" s="195">
        <f>SUM(H55:H60)</f>
        <v>4.38</v>
      </c>
      <c r="I62" s="141" t="s">
        <v>37</v>
      </c>
      <c r="J62" s="191"/>
    </row>
    <row r="63" spans="1:10" ht="24" customHeight="1" x14ac:dyDescent="0.35">
      <c r="A63" s="6"/>
      <c r="B63" s="166"/>
      <c r="C63" s="166"/>
      <c r="D63" s="13"/>
      <c r="E63" s="11"/>
      <c r="F63" s="11"/>
      <c r="G63" s="16"/>
      <c r="H63" s="167"/>
      <c r="I63" s="141"/>
      <c r="J63" s="55"/>
    </row>
    <row r="64" spans="1:10" ht="21.75" customHeight="1" x14ac:dyDescent="0.35">
      <c r="A64" s="6"/>
      <c r="B64" s="168" t="s">
        <v>80</v>
      </c>
      <c r="C64" s="169"/>
      <c r="D64" s="170"/>
      <c r="E64" s="171"/>
      <c r="F64" s="172"/>
      <c r="G64" s="173" t="s">
        <v>15</v>
      </c>
      <c r="H64" s="196">
        <f>H28+H49+H62</f>
        <v>34.432083333333338</v>
      </c>
      <c r="I64" s="174" t="s">
        <v>37</v>
      </c>
      <c r="J64" s="55"/>
    </row>
    <row r="65" spans="1:10" ht="21.75" customHeight="1" x14ac:dyDescent="0.25">
      <c r="A65" s="6"/>
      <c r="B65" s="175"/>
      <c r="C65" s="157"/>
      <c r="D65" s="4"/>
      <c r="E65" s="1"/>
      <c r="F65" s="1"/>
      <c r="G65" s="15"/>
      <c r="H65" s="158"/>
      <c r="I65" s="141"/>
      <c r="J65" s="55"/>
    </row>
    <row r="66" spans="1:10" ht="20.25" customHeight="1" x14ac:dyDescent="0.35">
      <c r="A66" s="6"/>
      <c r="B66" s="176" t="s">
        <v>79</v>
      </c>
      <c r="C66" s="177"/>
      <c r="D66" s="178"/>
      <c r="E66" s="179"/>
      <c r="F66" s="180"/>
      <c r="G66" s="181" t="s">
        <v>15</v>
      </c>
      <c r="H66" s="210">
        <v>35</v>
      </c>
      <c r="I66" s="174" t="s">
        <v>37</v>
      </c>
      <c r="J66" s="55"/>
    </row>
    <row r="67" spans="1:10" x14ac:dyDescent="0.25">
      <c r="A67" s="6"/>
      <c r="B67" s="175"/>
      <c r="C67" s="157"/>
      <c r="D67" s="4"/>
      <c r="E67" s="1"/>
      <c r="F67" s="1"/>
      <c r="G67" s="15"/>
      <c r="H67" s="158"/>
      <c r="I67" s="141"/>
      <c r="J67" s="1"/>
    </row>
  </sheetData>
  <sheetProtection algorithmName="SHA-512" hashValue="gYP50hpINaWnTO0zHF3GvtxjOaN7SCw7zxTU7iNtxqASXAXvEI/k0gwaq2aPktwJsN8aO0bSlOKVfIwfcH81bw==" saltValue="zrr/J/OPCDIui8Etm9eyXg==" spinCount="100000" sheet="1" objects="1" scenarios="1"/>
  <protectedRanges>
    <protectedRange sqref="H66" name="Adjusted Custom Rate"/>
    <protectedRange sqref="H56 H59" name="Operating Costs"/>
    <protectedRange sqref="H34 H37 H40 H43 H46" name="Implement Ownership Costs"/>
    <protectedRange sqref="H13 H16 H19 H22 H25" name="Tractor Ownership Costs"/>
    <protectedRange sqref="H6:H8" name="Intro Information"/>
    <protectedRange sqref="D4" name="Tractor and Implement"/>
  </protectedRanges>
  <mergeCells count="23">
    <mergeCell ref="D4:H4"/>
    <mergeCell ref="D12:E14"/>
    <mergeCell ref="D33:E35"/>
    <mergeCell ref="E1:H2"/>
    <mergeCell ref="B58:C60"/>
    <mergeCell ref="B50:D50"/>
    <mergeCell ref="E50:F50"/>
    <mergeCell ref="B55:C57"/>
    <mergeCell ref="B45:C47"/>
    <mergeCell ref="B49:D49"/>
    <mergeCell ref="E49:F49"/>
    <mergeCell ref="B36:C38"/>
    <mergeCell ref="B39:C41"/>
    <mergeCell ref="B42:C44"/>
    <mergeCell ref="B29:D29"/>
    <mergeCell ref="B33:C35"/>
    <mergeCell ref="B12:C14"/>
    <mergeCell ref="B24:C26"/>
    <mergeCell ref="B28:D28"/>
    <mergeCell ref="E28:F28"/>
    <mergeCell ref="B15:C17"/>
    <mergeCell ref="B18:C20"/>
    <mergeCell ref="B21:C23"/>
  </mergeCells>
  <printOptions horizontalCentered="1"/>
  <pageMargins left="0.5" right="0.5" top="0.5" bottom="0.5" header="0.3" footer="0.3"/>
  <pageSetup scale="73" orientation="portrait" r:id="rId1"/>
  <rowBreaks count="1" manualBreakCount="1">
    <brk id="5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B580-120F-408E-A636-AF590910B669}">
  <dimension ref="A1:I41"/>
  <sheetViews>
    <sheetView view="pageLayout" zoomScaleNormal="115" zoomScaleSheetLayoutView="85" workbookViewId="0">
      <selection activeCell="C4" sqref="C4"/>
    </sheetView>
  </sheetViews>
  <sheetFormatPr defaultRowHeight="15" x14ac:dyDescent="0.25"/>
  <cols>
    <col min="1" max="1" width="11.7109375" customWidth="1"/>
    <col min="2" max="2" width="5.28515625" style="21" customWidth="1"/>
    <col min="3" max="3" width="9.42578125" style="25" customWidth="1"/>
    <col min="4" max="4" width="5.5703125" style="5" customWidth="1"/>
    <col min="5" max="5" width="4.42578125" hidden="1" customWidth="1"/>
    <col min="6" max="6" width="20.7109375" customWidth="1"/>
    <col min="7" max="7" width="15.7109375" customWidth="1"/>
    <col min="8" max="8" width="11.42578125" customWidth="1"/>
    <col min="9" max="9" width="10.5703125" style="75" customWidth="1"/>
  </cols>
  <sheetData>
    <row r="1" spans="1:9" ht="18" customHeight="1" x14ac:dyDescent="0.25">
      <c r="A1" s="27"/>
      <c r="B1" s="28"/>
      <c r="C1" s="29"/>
      <c r="D1" s="30"/>
      <c r="E1" s="27"/>
      <c r="F1" s="221" t="s">
        <v>19</v>
      </c>
      <c r="G1" s="221"/>
      <c r="H1" s="221"/>
      <c r="I1" s="221"/>
    </row>
    <row r="2" spans="1:9" ht="18" customHeight="1" x14ac:dyDescent="0.25">
      <c r="A2" s="27"/>
      <c r="B2" s="28"/>
      <c r="C2" s="29"/>
      <c r="D2" s="30"/>
      <c r="E2" s="27"/>
      <c r="F2" s="221"/>
      <c r="G2" s="221"/>
      <c r="H2" s="221"/>
      <c r="I2" s="221"/>
    </row>
    <row r="3" spans="1:9" s="1" customFormat="1" ht="8.25" customHeight="1" x14ac:dyDescent="0.25">
      <c r="B3" s="15"/>
      <c r="C3" s="22"/>
      <c r="D3" s="4"/>
      <c r="I3" s="55"/>
    </row>
    <row r="4" spans="1:9" ht="12.75" customHeight="1" x14ac:dyDescent="0.25">
      <c r="A4" s="1"/>
      <c r="B4" s="15"/>
      <c r="C4" s="22"/>
      <c r="D4" s="4"/>
      <c r="E4" s="1"/>
      <c r="F4" s="1"/>
      <c r="G4" s="1"/>
      <c r="H4" s="1"/>
      <c r="I4" s="55"/>
    </row>
    <row r="5" spans="1:9" ht="21" x14ac:dyDescent="0.35">
      <c r="A5" s="1"/>
      <c r="B5" s="18" t="s">
        <v>5</v>
      </c>
      <c r="C5" s="22"/>
      <c r="D5" s="224" t="s">
        <v>88</v>
      </c>
      <c r="E5" s="225"/>
      <c r="F5" s="225"/>
      <c r="G5" s="225"/>
      <c r="H5" s="226"/>
      <c r="I5" s="55"/>
    </row>
    <row r="6" spans="1:9" ht="14.25" customHeight="1" x14ac:dyDescent="0.35">
      <c r="A6" s="1"/>
      <c r="B6" s="18"/>
      <c r="C6" s="22"/>
      <c r="D6" s="3"/>
      <c r="E6" s="81"/>
      <c r="F6" s="6"/>
      <c r="G6" s="1"/>
      <c r="H6" s="1"/>
      <c r="I6" s="55"/>
    </row>
    <row r="7" spans="1:9" ht="15.75" x14ac:dyDescent="0.25">
      <c r="A7" s="1"/>
      <c r="B7" s="86" t="s">
        <v>53</v>
      </c>
      <c r="C7" s="22"/>
      <c r="D7" s="3"/>
      <c r="E7" s="1"/>
      <c r="F7" s="1"/>
      <c r="G7" s="211">
        <v>400</v>
      </c>
      <c r="H7" s="1"/>
      <c r="I7" s="55"/>
    </row>
    <row r="8" spans="1:9" ht="15.75" x14ac:dyDescent="0.25">
      <c r="A8" s="1"/>
      <c r="B8" s="86" t="s">
        <v>45</v>
      </c>
      <c r="C8" s="22"/>
      <c r="D8" s="3"/>
      <c r="E8" s="1"/>
      <c r="F8" s="1"/>
      <c r="G8" s="211">
        <v>1500</v>
      </c>
      <c r="H8" s="1"/>
      <c r="I8" s="55"/>
    </row>
    <row r="9" spans="1:9" ht="15.75" x14ac:dyDescent="0.25">
      <c r="A9" s="1"/>
      <c r="B9" s="86" t="s">
        <v>54</v>
      </c>
      <c r="C9" s="22"/>
      <c r="D9" s="3"/>
      <c r="E9" s="1"/>
      <c r="F9" s="1"/>
      <c r="G9" s="212">
        <v>12</v>
      </c>
      <c r="H9" s="1"/>
      <c r="I9" s="55"/>
    </row>
    <row r="10" spans="1:9" ht="14.25" customHeight="1" x14ac:dyDescent="0.3">
      <c r="A10" s="1"/>
      <c r="B10" s="17"/>
      <c r="C10" s="22"/>
      <c r="D10" s="3"/>
      <c r="E10" s="1"/>
      <c r="F10" s="1"/>
      <c r="G10" s="1"/>
      <c r="H10" s="1"/>
      <c r="I10" s="55"/>
    </row>
    <row r="11" spans="1:9" ht="21" x14ac:dyDescent="0.35">
      <c r="A11" s="1"/>
      <c r="B11" s="18" t="s">
        <v>34</v>
      </c>
      <c r="C11" s="22"/>
      <c r="D11" s="3"/>
      <c r="E11" s="81"/>
      <c r="F11" s="1"/>
      <c r="G11" s="102" t="s">
        <v>44</v>
      </c>
      <c r="H11" s="1"/>
      <c r="I11" s="1"/>
    </row>
    <row r="12" spans="1:9" s="8" customFormat="1" ht="21" customHeight="1" x14ac:dyDescent="0.25">
      <c r="A12" s="12"/>
      <c r="B12" s="86" t="s">
        <v>0</v>
      </c>
      <c r="C12" s="79"/>
      <c r="D12" s="80"/>
      <c r="E12" s="12"/>
      <c r="F12" s="81"/>
      <c r="G12" s="205">
        <v>15000</v>
      </c>
      <c r="H12" s="104" t="s">
        <v>10</v>
      </c>
      <c r="I12" s="56"/>
    </row>
    <row r="13" spans="1:9" s="8" customFormat="1" ht="21" customHeight="1" x14ac:dyDescent="0.25">
      <c r="A13" s="12"/>
      <c r="B13" s="86" t="s">
        <v>1</v>
      </c>
      <c r="C13" s="83"/>
      <c r="D13" s="84"/>
      <c r="E13" s="12"/>
      <c r="F13" s="12"/>
      <c r="G13" s="205">
        <v>17500</v>
      </c>
      <c r="H13" s="104" t="s">
        <v>10</v>
      </c>
      <c r="I13" s="56"/>
    </row>
    <row r="14" spans="1:9" s="8" customFormat="1" ht="21" customHeight="1" x14ac:dyDescent="0.25">
      <c r="A14" s="12"/>
      <c r="B14" s="86" t="s">
        <v>2</v>
      </c>
      <c r="C14" s="83"/>
      <c r="D14" s="84"/>
      <c r="E14" s="12"/>
      <c r="F14" s="12"/>
      <c r="G14" s="205">
        <v>12000</v>
      </c>
      <c r="H14" s="104" t="s">
        <v>10</v>
      </c>
      <c r="I14" s="56"/>
    </row>
    <row r="15" spans="1:9" s="8" customFormat="1" ht="21" customHeight="1" x14ac:dyDescent="0.25">
      <c r="A15" s="12"/>
      <c r="B15" s="86" t="s">
        <v>41</v>
      </c>
      <c r="C15" s="83"/>
      <c r="D15" s="84"/>
      <c r="E15" s="12"/>
      <c r="F15" s="12"/>
      <c r="G15" s="205">
        <v>0</v>
      </c>
      <c r="H15" s="104" t="s">
        <v>10</v>
      </c>
      <c r="I15" s="56"/>
    </row>
    <row r="16" spans="1:9" s="8" customFormat="1" ht="21" customHeight="1" x14ac:dyDescent="0.25">
      <c r="A16" s="12"/>
      <c r="B16" s="86" t="s">
        <v>3</v>
      </c>
      <c r="C16" s="83"/>
      <c r="D16" s="84"/>
      <c r="E16" s="1"/>
      <c r="F16" s="12"/>
      <c r="G16" s="205">
        <v>1750</v>
      </c>
      <c r="H16" s="104" t="s">
        <v>10</v>
      </c>
      <c r="I16" s="56"/>
    </row>
    <row r="17" spans="1:9" ht="9.75" customHeight="1" x14ac:dyDescent="0.25">
      <c r="A17" s="1"/>
      <c r="B17" s="15"/>
      <c r="C17" s="22"/>
      <c r="D17" s="3"/>
      <c r="E17" s="1"/>
      <c r="F17" s="1"/>
      <c r="G17" s="1"/>
      <c r="H17" s="105"/>
      <c r="I17" s="55"/>
    </row>
    <row r="18" spans="1:9" ht="21.75" customHeight="1" x14ac:dyDescent="0.35">
      <c r="A18" s="1"/>
      <c r="B18" s="19" t="s">
        <v>25</v>
      </c>
      <c r="C18" s="22"/>
      <c r="D18" s="3"/>
      <c r="E18" s="1"/>
      <c r="F18" s="1"/>
      <c r="G18" s="103">
        <f>SUM(G12:G16)/G7/G9</f>
        <v>9.6354166666666661</v>
      </c>
      <c r="H18" s="106" t="s">
        <v>37</v>
      </c>
      <c r="I18" s="65"/>
    </row>
    <row r="19" spans="1:9" ht="12.75" customHeight="1" x14ac:dyDescent="0.35">
      <c r="A19" s="1"/>
      <c r="B19" s="19"/>
      <c r="C19" s="22"/>
      <c r="D19" s="3"/>
      <c r="E19" s="1"/>
      <c r="F19" s="1"/>
      <c r="G19" s="1"/>
      <c r="H19" s="1"/>
      <c r="I19" s="65"/>
    </row>
    <row r="20" spans="1:9" ht="6.75" customHeight="1" x14ac:dyDescent="0.35">
      <c r="A20" s="1"/>
      <c r="B20" s="19"/>
      <c r="C20" s="22"/>
      <c r="D20" s="3"/>
      <c r="E20" s="1"/>
      <c r="F20" s="1"/>
      <c r="G20" s="1"/>
      <c r="H20" s="1"/>
      <c r="I20" s="65"/>
    </row>
    <row r="21" spans="1:9" ht="21" x14ac:dyDescent="0.35">
      <c r="A21" s="1"/>
      <c r="B21" s="18" t="s">
        <v>35</v>
      </c>
      <c r="C21" s="22"/>
      <c r="D21" s="3"/>
      <c r="E21" s="81"/>
      <c r="F21" s="6"/>
      <c r="G21" s="1"/>
      <c r="H21" s="1"/>
      <c r="I21" s="55"/>
    </row>
    <row r="22" spans="1:9" s="8" customFormat="1" ht="21" customHeight="1" x14ac:dyDescent="0.25">
      <c r="A22" s="12"/>
      <c r="B22" s="86" t="s">
        <v>0</v>
      </c>
      <c r="C22" s="79"/>
      <c r="D22" s="80"/>
      <c r="E22" s="85"/>
      <c r="F22" s="81"/>
      <c r="G22" s="205">
        <v>15000</v>
      </c>
      <c r="H22" s="104" t="s">
        <v>10</v>
      </c>
      <c r="I22" s="56"/>
    </row>
    <row r="23" spans="1:9" s="8" customFormat="1" ht="21" customHeight="1" x14ac:dyDescent="0.25">
      <c r="A23" s="12"/>
      <c r="B23" s="86" t="s">
        <v>1</v>
      </c>
      <c r="C23" s="83"/>
      <c r="D23" s="84"/>
      <c r="E23" s="32"/>
      <c r="F23" s="12"/>
      <c r="G23" s="205">
        <v>8750</v>
      </c>
      <c r="H23" s="104" t="s">
        <v>10</v>
      </c>
      <c r="I23" s="56"/>
    </row>
    <row r="24" spans="1:9" s="8" customFormat="1" ht="21" customHeight="1" x14ac:dyDescent="0.25">
      <c r="A24" s="12"/>
      <c r="B24" s="86" t="s">
        <v>2</v>
      </c>
      <c r="C24" s="83"/>
      <c r="D24" s="84"/>
      <c r="E24" s="1"/>
      <c r="F24" s="12"/>
      <c r="G24" s="205">
        <v>6000</v>
      </c>
      <c r="H24" s="104" t="s">
        <v>10</v>
      </c>
      <c r="I24" s="56"/>
    </row>
    <row r="25" spans="1:9" s="8" customFormat="1" ht="21" customHeight="1" x14ac:dyDescent="0.25">
      <c r="A25" s="12"/>
      <c r="B25" s="86" t="s">
        <v>41</v>
      </c>
      <c r="C25" s="83"/>
      <c r="D25" s="84"/>
      <c r="E25" s="1"/>
      <c r="F25" s="12"/>
      <c r="G25" s="205">
        <v>0</v>
      </c>
      <c r="H25" s="104" t="s">
        <v>10</v>
      </c>
      <c r="I25" s="56"/>
    </row>
    <row r="26" spans="1:9" s="8" customFormat="1" ht="21" customHeight="1" x14ac:dyDescent="0.25">
      <c r="A26" s="12"/>
      <c r="B26" s="86" t="s">
        <v>3</v>
      </c>
      <c r="C26" s="83"/>
      <c r="D26" s="84"/>
      <c r="E26" s="1"/>
      <c r="F26" s="12"/>
      <c r="G26" s="205">
        <v>875</v>
      </c>
      <c r="H26" s="104" t="s">
        <v>10</v>
      </c>
      <c r="I26" s="56"/>
    </row>
    <row r="27" spans="1:9" ht="9.75" customHeight="1" x14ac:dyDescent="0.25">
      <c r="A27" s="1"/>
      <c r="B27" s="15"/>
      <c r="C27" s="22"/>
      <c r="D27" s="3"/>
      <c r="E27" s="2"/>
      <c r="F27" s="1"/>
      <c r="G27" s="1"/>
      <c r="H27" s="105"/>
      <c r="I27" s="55"/>
    </row>
    <row r="28" spans="1:9" ht="18" customHeight="1" x14ac:dyDescent="0.35">
      <c r="A28" s="1"/>
      <c r="B28" s="19" t="s">
        <v>26</v>
      </c>
      <c r="C28" s="22"/>
      <c r="D28" s="3"/>
      <c r="E28" s="2"/>
      <c r="F28" s="1"/>
      <c r="G28" s="103">
        <f>SUM(G22:G26)/G8</f>
        <v>20.416666666666668</v>
      </c>
      <c r="H28" s="106" t="s">
        <v>37</v>
      </c>
      <c r="I28" s="65"/>
    </row>
    <row r="29" spans="1:9" ht="8.25" customHeight="1" x14ac:dyDescent="0.35">
      <c r="A29" s="1"/>
      <c r="B29" s="19"/>
      <c r="C29" s="22"/>
      <c r="D29" s="3"/>
      <c r="E29" s="1"/>
      <c r="F29" s="1"/>
      <c r="G29" s="1"/>
      <c r="H29" s="1"/>
      <c r="I29" s="68"/>
    </row>
    <row r="30" spans="1:9" ht="6.75" customHeight="1" x14ac:dyDescent="0.35">
      <c r="A30" s="1"/>
      <c r="B30" s="15"/>
      <c r="C30" s="22"/>
      <c r="D30" s="4"/>
      <c r="E30" s="11"/>
      <c r="F30" s="1"/>
      <c r="G30" s="1"/>
      <c r="H30" s="1"/>
      <c r="I30" s="55"/>
    </row>
    <row r="31" spans="1:9" ht="21" x14ac:dyDescent="0.35">
      <c r="A31" s="1"/>
      <c r="B31" s="18" t="s">
        <v>4</v>
      </c>
      <c r="C31" s="22"/>
      <c r="D31" s="3"/>
      <c r="E31" s="11"/>
      <c r="F31" s="1"/>
      <c r="G31" s="1"/>
      <c r="H31" s="1"/>
      <c r="I31" s="55"/>
    </row>
    <row r="32" spans="1:9" s="8" customFormat="1" ht="21" customHeight="1" x14ac:dyDescent="0.25">
      <c r="A32" s="12"/>
      <c r="B32" s="86" t="s">
        <v>43</v>
      </c>
      <c r="C32" s="79"/>
      <c r="D32" s="80"/>
      <c r="E32" s="1"/>
      <c r="F32" s="81"/>
      <c r="G32" s="212">
        <v>2.2999999999999998</v>
      </c>
      <c r="H32" s="198" t="s">
        <v>37</v>
      </c>
      <c r="I32" s="56"/>
    </row>
    <row r="33" spans="1:9" s="8" customFormat="1" ht="21" customHeight="1" x14ac:dyDescent="0.25">
      <c r="A33" s="12"/>
      <c r="B33" s="86" t="s">
        <v>6</v>
      </c>
      <c r="C33" s="83"/>
      <c r="D33" s="84"/>
      <c r="E33" s="1"/>
      <c r="F33" s="12"/>
      <c r="G33" s="212">
        <v>2.08</v>
      </c>
      <c r="H33" s="198" t="s">
        <v>37</v>
      </c>
      <c r="I33" s="56"/>
    </row>
    <row r="34" spans="1:9" x14ac:dyDescent="0.25">
      <c r="A34" s="1"/>
      <c r="B34" s="26"/>
      <c r="C34" s="22"/>
      <c r="D34" s="3"/>
      <c r="E34" s="1"/>
      <c r="F34" s="1"/>
      <c r="G34" s="1"/>
      <c r="H34" s="1"/>
      <c r="I34" s="55"/>
    </row>
    <row r="35" spans="1:9" ht="18" customHeight="1" x14ac:dyDescent="0.35">
      <c r="A35" s="1"/>
      <c r="B35" s="19" t="s">
        <v>7</v>
      </c>
      <c r="C35" s="22"/>
      <c r="D35" s="3"/>
      <c r="E35" s="1"/>
      <c r="F35" s="1"/>
      <c r="G35" s="103">
        <f>SUM(G32:G33)</f>
        <v>4.38</v>
      </c>
      <c r="H35" s="106" t="s">
        <v>37</v>
      </c>
      <c r="I35" s="65"/>
    </row>
    <row r="36" spans="1:9" ht="21.75" thickBot="1" x14ac:dyDescent="0.4">
      <c r="A36" s="1"/>
      <c r="B36" s="19"/>
      <c r="C36" s="22"/>
      <c r="D36" s="3"/>
      <c r="E36" s="1"/>
      <c r="F36" s="1"/>
      <c r="G36" s="1"/>
      <c r="H36" s="1"/>
      <c r="I36" s="68"/>
    </row>
    <row r="37" spans="1:9" ht="21.75" thickBot="1" x14ac:dyDescent="0.4">
      <c r="A37" s="1"/>
      <c r="B37" s="94" t="s">
        <v>36</v>
      </c>
      <c r="C37" s="95"/>
      <c r="D37" s="96"/>
      <c r="E37" s="97"/>
      <c r="F37" s="98"/>
      <c r="G37" s="110">
        <f>+SUM(G18,G28,G35)</f>
        <v>34.432083333333338</v>
      </c>
      <c r="H37" s="111" t="s">
        <v>37</v>
      </c>
      <c r="I37" s="71"/>
    </row>
    <row r="38" spans="1:9" ht="12" customHeight="1" x14ac:dyDescent="0.35">
      <c r="A38" s="1"/>
      <c r="B38" s="18"/>
      <c r="C38" s="23"/>
      <c r="D38" s="14"/>
      <c r="E38" s="1"/>
      <c r="F38" s="2"/>
      <c r="G38" s="1"/>
      <c r="H38" s="1"/>
      <c r="I38" s="71"/>
    </row>
    <row r="39" spans="1:9" ht="12" customHeight="1" x14ac:dyDescent="0.3">
      <c r="A39" s="1"/>
      <c r="B39" s="20"/>
      <c r="C39" s="22"/>
      <c r="D39" s="4"/>
      <c r="E39" s="1"/>
      <c r="F39" s="1"/>
      <c r="G39" s="1"/>
      <c r="H39" s="1"/>
      <c r="I39" s="55"/>
    </row>
    <row r="40" spans="1:9" s="8" customFormat="1" ht="21" x14ac:dyDescent="0.35">
      <c r="A40" s="12"/>
      <c r="B40" s="18" t="s">
        <v>8</v>
      </c>
      <c r="C40" s="24"/>
      <c r="D40" s="13"/>
      <c r="E40" s="1"/>
      <c r="F40" s="12"/>
      <c r="G40" s="210">
        <v>35</v>
      </c>
      <c r="H40" s="107" t="s">
        <v>37</v>
      </c>
      <c r="I40" s="71"/>
    </row>
    <row r="41" spans="1:9" ht="21" x14ac:dyDescent="0.35">
      <c r="A41" s="1"/>
      <c r="B41" s="16"/>
      <c r="C41" s="16" t="s">
        <v>17</v>
      </c>
      <c r="D41" s="13"/>
      <c r="E41" s="1"/>
      <c r="F41" s="11"/>
      <c r="G41" s="1"/>
      <c r="H41" s="1"/>
      <c r="I41" s="71"/>
    </row>
  </sheetData>
  <sheetProtection algorithmName="SHA-512" hashValue="2/Zknpm1uZXZMzpIHMWnVUF1F0yB4oBsZVCyyHSFGsxg4um12Cs5YkKmENnjG15Jl5Z3Pado8P+yBE6AaAqiwg==" saltValue="u5itD+IFFxUCHsjDkAYV7w==" spinCount="100000" sheet="1" objects="1" scenarios="1"/>
  <protectedRanges>
    <protectedRange sqref="G40" name="Final Custom Rate"/>
    <protectedRange sqref="G32:G33" name="Operating Costs"/>
    <protectedRange sqref="G22:G26" name="Implement Ownership Costs"/>
    <protectedRange sqref="G12:G16" name="Tractor Ownership Costs"/>
    <protectedRange sqref="D5" name="Tractor and Implement_1"/>
  </protectedRanges>
  <mergeCells count="2">
    <mergeCell ref="F1:I2"/>
    <mergeCell ref="D5:H5"/>
  </mergeCells>
  <printOptions horizontalCentered="1"/>
  <pageMargins left="0.7" right="0.7" top="0.5" bottom="0.5" header="0.3" footer="0.3"/>
  <pageSetup orientation="portrait" horizontalDpi="1200" verticalDpi="1200" r:id="rId1"/>
  <drawing r:id="rId2"/>
</worksheet>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Input</vt:lpstr>
      <vt:lpstr>Output</vt:lpstr>
      <vt:lpstr>Manual w info</vt:lpstr>
      <vt:lpstr>Manual</vt:lpstr>
      <vt:lpstr>Input!Print_Area</vt:lpstr>
      <vt:lpstr>Instructions!Print_Area</vt:lpstr>
      <vt:lpstr>Manual!Print_Area</vt:lpstr>
      <vt:lpstr>'Manual w info'!Print_Area</vt:lpstr>
      <vt:lpstr>Output!Print_Area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Corey</dc:creator>
  <cp:lastModifiedBy>Clark, Corey</cp:lastModifiedBy>
  <cp:lastPrinted>2024-10-02T14:49:29Z</cp:lastPrinted>
  <dcterms:created xsi:type="dcterms:W3CDTF">2024-07-26T20:17:13Z</dcterms:created>
  <dcterms:modified xsi:type="dcterms:W3CDTF">2024-10-02T15:20:06Z</dcterms:modified>
</cp:coreProperties>
</file>